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charts/chart6.xml" ContentType="application/vnd.openxmlformats-officedocument.drawingml.chart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charts/chart14.xml" ContentType="application/vnd.openxmlformats-officedocument.drawingml.chart+xml"/>
  <Override PartName="/xl/charts/colors3.xml" ContentType="application/vnd.ms-office.chartcolorsty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charts/style3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heckCompatibility="1" defaultThemeVersion="124226"/>
  <bookViews>
    <workbookView xWindow="0" yWindow="0" windowWidth="19200" windowHeight="5835" tabRatio="929" firstSheet="8" activeTab="15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ONSIG. M.P." sheetId="6" r:id="rId10"/>
    <sheet name="DETENIDOS" sheetId="8" r:id="rId11"/>
    <sheet name="AREA MEDICA" sheetId="30" r:id="rId12"/>
    <sheet name="JUZGADOS" sheetId="10" r:id="rId13"/>
    <sheet name="JUZG COLEGIADO" sheetId="26" r:id="rId14"/>
    <sheet name="JUZG MENORES" sheetId="33" r:id="rId15"/>
    <sheet name="CRUCEROS MAY  INCIDENCIA" sheetId="20" r:id="rId16"/>
  </sheets>
  <definedNames>
    <definedName name="_xlnm.Print_Area" localSheetId="15">'CRUCEROS MAY  INCIDENCIA'!$A$1:$C$45</definedName>
    <definedName name="_xlnm.Print_Area" localSheetId="6">'ESTADO DE EBRIEDAD'!$A$1:$I$81</definedName>
    <definedName name="_xlnm.Print_Area" localSheetId="12">JUZGADOS!$A$1:$X$39</definedName>
  </definedNames>
  <calcPr calcId="145621"/>
</workbook>
</file>

<file path=xl/calcChain.xml><?xml version="1.0" encoding="utf-8"?>
<calcChain xmlns="http://schemas.openxmlformats.org/spreadsheetml/2006/main">
  <c r="C32" i="15"/>
  <c r="D18" i="33" l="1"/>
  <c r="C18"/>
  <c r="B17" i="8" l="1"/>
  <c r="F21" i="10" l="1"/>
  <c r="D19" i="26"/>
  <c r="C19"/>
  <c r="C19" i="5" l="1"/>
  <c r="C19" i="3"/>
  <c r="C19" i="1"/>
  <c r="C17" i="6"/>
  <c r="E29" i="14" l="1"/>
  <c r="C40" i="2"/>
  <c r="C22" l="1"/>
  <c r="C30" i="9" l="1"/>
  <c r="C16" l="1"/>
  <c r="D19" i="3" l="1"/>
  <c r="F32" i="14" l="1"/>
  <c r="F33"/>
  <c r="F34"/>
  <c r="F31"/>
  <c r="AB18" i="10" l="1"/>
  <c r="AA18"/>
  <c r="C17" i="8"/>
  <c r="G18" i="10"/>
  <c r="D17" i="6" l="1"/>
  <c r="D19" i="5"/>
  <c r="D22" i="2"/>
  <c r="D19" i="1"/>
  <c r="C46" i="18"/>
  <c r="C37"/>
  <c r="D35" i="10"/>
  <c r="E35"/>
  <c r="F35"/>
  <c r="C35"/>
  <c r="D21"/>
  <c r="E21"/>
  <c r="C21"/>
  <c r="C41" i="15"/>
  <c r="F38" i="14"/>
  <c r="E36"/>
  <c r="E39" s="1"/>
  <c r="D36"/>
  <c r="C36"/>
  <c r="B36"/>
  <c r="D29"/>
  <c r="C29"/>
  <c r="B29"/>
  <c r="F27"/>
  <c r="F26"/>
  <c r="F25"/>
  <c r="F24"/>
  <c r="F23"/>
  <c r="F22"/>
  <c r="F21"/>
  <c r="F20"/>
  <c r="F19"/>
  <c r="F18"/>
  <c r="F17"/>
  <c r="F16"/>
  <c r="F15"/>
  <c r="F14"/>
  <c r="F13"/>
  <c r="F12"/>
  <c r="F37" i="13"/>
  <c r="E37"/>
  <c r="D37"/>
  <c r="C37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C53" i="10"/>
  <c r="C54"/>
  <c r="C55"/>
  <c r="G27"/>
  <c r="G28"/>
  <c r="G30"/>
  <c r="G32"/>
  <c r="F33" s="1"/>
  <c r="G14"/>
  <c r="C46" s="1"/>
  <c r="G16"/>
  <c r="C47" s="1"/>
  <c r="C48"/>
  <c r="G37" i="13" l="1"/>
  <c r="D47" i="10"/>
  <c r="E47"/>
  <c r="G35"/>
  <c r="D48"/>
  <c r="E48"/>
  <c r="D46"/>
  <c r="E46"/>
  <c r="D54"/>
  <c r="E54"/>
  <c r="D55"/>
  <c r="E55"/>
  <c r="D53"/>
  <c r="E53"/>
  <c r="C17"/>
  <c r="D33"/>
  <c r="F29"/>
  <c r="D29"/>
  <c r="B39" i="14"/>
  <c r="E15" i="10"/>
  <c r="E19"/>
  <c r="D31"/>
  <c r="D17"/>
  <c r="D19"/>
  <c r="F15"/>
  <c r="F19"/>
  <c r="E29"/>
  <c r="E33"/>
  <c r="D15"/>
  <c r="G21"/>
  <c r="F22" s="1"/>
  <c r="D39" i="14"/>
  <c r="C39"/>
  <c r="F29"/>
  <c r="F36"/>
  <c r="G33" i="10" l="1"/>
  <c r="G15"/>
  <c r="G19"/>
  <c r="G29"/>
  <c r="F39" i="14"/>
  <c r="C22" i="10"/>
  <c r="D22"/>
  <c r="E22"/>
  <c r="C36"/>
  <c r="D36"/>
  <c r="E36"/>
  <c r="F36"/>
  <c r="G22" l="1"/>
  <c r="G36"/>
</calcChain>
</file>

<file path=xl/sharedStrings.xml><?xml version="1.0" encoding="utf-8"?>
<sst xmlns="http://schemas.openxmlformats.org/spreadsheetml/2006/main" count="334" uniqueCount="205">
  <si>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</si>
  <si>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</si>
  <si>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</si>
  <si>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</si>
  <si>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</si>
  <si>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</si>
  <si>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</si>
  <si>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</si>
  <si>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</si>
  <si>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</si>
  <si>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</si>
  <si>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</si>
  <si>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</si>
  <si>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</si>
  <si>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</si>
  <si>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</si>
  <si>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</si>
  <si>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</si>
  <si>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</si>
  <si>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</si>
  <si>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</si>
  <si>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</si>
  <si>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</si>
  <si>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</si>
  <si>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DENUNCIAS</t>
  </si>
  <si>
    <t xml:space="preserve">QUEJAS  </t>
  </si>
  <si>
    <t>INCONFORMIDAD</t>
  </si>
  <si>
    <t>ASUNTOS INTERNOS</t>
  </si>
  <si>
    <t>JUZGADO I</t>
  </si>
  <si>
    <t>JUZGADO III</t>
  </si>
  <si>
    <t>JUZGADO IV</t>
  </si>
  <si>
    <t>RECIBIDOS</t>
  </si>
  <si>
    <t>EVALUACIÓN JUECES UNITARIOS</t>
  </si>
  <si>
    <t>CONCLUIDOS</t>
  </si>
  <si>
    <t>% DEL TOTAL</t>
  </si>
  <si>
    <t>Columna1</t>
  </si>
  <si>
    <t>QUEJAS</t>
  </si>
  <si>
    <t>CONCLUIDO</t>
  </si>
  <si>
    <t>ACUMULADOS</t>
  </si>
  <si>
    <t>MENSUAL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</si>
  <si>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</si>
  <si>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</si>
  <si>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</si>
  <si>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</si>
  <si>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</si>
  <si>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</si>
  <si>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</si>
  <si>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</si>
  <si>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</si>
  <si>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</si>
  <si>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</si>
  <si>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</si>
  <si>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</si>
  <si>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</si>
  <si>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</si>
  <si>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</si>
  <si>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</si>
  <si>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</si>
  <si>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</si>
  <si>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</si>
  <si>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</si>
  <si>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</si>
  <si>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</si>
  <si>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</si>
  <si>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</si>
  <si>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</si>
  <si>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</si>
  <si>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</si>
  <si>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</si>
  <si>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</si>
  <si>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</si>
  <si>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</si>
  <si>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</si>
  <si>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</si>
  <si>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</si>
  <si>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</si>
  <si>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</si>
  <si>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</si>
  <si>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</si>
  <si>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</si>
  <si>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</si>
  <si>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</si>
  <si>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</si>
  <si>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</si>
  <si>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</si>
  <si>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</si>
  <si>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</si>
  <si>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</si>
  <si>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</si>
  <si>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</si>
  <si>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</si>
  <si>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</si>
  <si>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</si>
  <si>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</si>
  <si>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</si>
  <si>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</si>
  <si>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</si>
  <si>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</si>
  <si>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</si>
  <si>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</si>
  <si>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</si>
  <si>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</si>
  <si>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</si>
  <si>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</si>
  <si>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</si>
  <si>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</si>
  <si>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</si>
  <si>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</si>
  <si>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</si>
  <si>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</si>
  <si>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</si>
  <si>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</si>
  <si>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</si>
  <si>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</si>
  <si>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</si>
  <si>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</si>
  <si>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</si>
  <si>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</si>
  <si>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COLEGIADO</t>
  </si>
  <si>
    <t>EVALUACIÓN JUZGADO COLEGIADO</t>
  </si>
  <si>
    <t>APELACIÓN</t>
  </si>
  <si>
    <t>TOTAL GRAL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</si>
  <si>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</si>
  <si>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</si>
  <si>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</si>
  <si>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</si>
  <si>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</si>
  <si>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</si>
  <si>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</si>
  <si>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</si>
  <si>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</si>
  <si>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</si>
  <si>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</si>
  <si>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</si>
  <si>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</si>
  <si>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</si>
  <si>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ENERO</t>
  </si>
  <si>
    <t>Detenidos</t>
  </si>
  <si>
    <t>Peritos</t>
  </si>
  <si>
    <t>Otras Corporaciones</t>
  </si>
  <si>
    <t>Alcoholimetrias</t>
  </si>
  <si>
    <t>TOTAL PROCED.  RECIBIDOS</t>
  </si>
  <si>
    <t>TOTAL PROCED. CONCLUIDOS</t>
  </si>
  <si>
    <t>CLASIFICACIÓN DE LAS FALTAS DE PRECAUCIÓN</t>
  </si>
  <si>
    <t>POR ALCANCE</t>
  </si>
  <si>
    <t>CORTE DE CIRCULACIÓN</t>
  </si>
  <si>
    <t>PERDIDA DE CONTROL</t>
  </si>
  <si>
    <t>CRUZAR SIN PRECAUCIÓN</t>
  </si>
  <si>
    <t>HUYE EL RESPONSABLE</t>
  </si>
  <si>
    <t>MANIOBRA DE REVERSA</t>
  </si>
  <si>
    <t xml:space="preserve">ABRIR LA PUERTA </t>
  </si>
  <si>
    <t>SENTIDO CONTRARIO</t>
  </si>
  <si>
    <t>SEMAFORO SIN FUNCIONAR</t>
  </si>
  <si>
    <t>IBA SOBRE EL VEHÍCULO</t>
  </si>
  <si>
    <t>SEMAFORIZADOS</t>
  </si>
  <si>
    <t>OBJETOS EN EL CAMINO</t>
  </si>
  <si>
    <t>Otras</t>
  </si>
  <si>
    <t>Peritos a Consignar</t>
  </si>
  <si>
    <t>INFORME DE CONSULTAS,  CERTIFICADOS Y ATENCIONES  EN ÁREA MÉDICA</t>
  </si>
  <si>
    <t>ENE/18</t>
  </si>
  <si>
    <t>OTROS ( MAQUINA DE TREN/ REMOLQUE/ RETROESCAVADORA/ )</t>
  </si>
  <si>
    <t>GRUAS 2018</t>
  </si>
  <si>
    <t>Gruas Silva</t>
  </si>
  <si>
    <t>PROCEDIMIENTOS  DEL MES EN EL  JUZGADO  COLEGIADO</t>
  </si>
  <si>
    <t>ENE/19</t>
  </si>
  <si>
    <t>COMPARATIVO ACCIDENTES VIALES  ENERO  2018 -  2019</t>
  </si>
  <si>
    <t>COMPARATIVO DE CAUSAS DETERMINANTES  ENERO  2018 -  2019</t>
  </si>
  <si>
    <t>COMPARATIVO DE GRÚAS UTILIZADAS   ENERO    2018 -  2019</t>
  </si>
  <si>
    <t>COMPARATIVA DE  ASUNTOS VIALES CONSIGNADOS  AL M.P.     ENERO 2018 -  2019</t>
  </si>
  <si>
    <t>COMPARATIVA DE  DETENIDOS    ENERO   2018 -  2019</t>
  </si>
  <si>
    <t xml:space="preserve"> EDAD   DE LOS CONDUCTORES QUE PARTICIPAN EN UN ACCIDENTE VIAL   EN EL MES DE  ENERO 2019</t>
  </si>
  <si>
    <t>ACCIDENTES VIALES POR HORA EN EL MES DE  ENERO  2019</t>
  </si>
  <si>
    <t>ESTADO  DE   EBRIEDAD  POR HORA  ENERO   2019</t>
  </si>
  <si>
    <t>EDAD  DE LOS CONDUCTORES INVOLUCRADOS EN ESTADO  DE EBRIEDAD 2019</t>
  </si>
  <si>
    <t>DOCUMENTACIÓN DE LOS VEHICULOS PARTICIPANTES EN ACCIDENTE VIAL EN EL MES DE ENERO  2019</t>
  </si>
  <si>
    <t>DE ENERO 2019</t>
  </si>
  <si>
    <t>GRUAS 2019</t>
  </si>
  <si>
    <t>Hombre</t>
  </si>
  <si>
    <t>Mujer</t>
  </si>
  <si>
    <t>Mayores</t>
  </si>
  <si>
    <t>Menores</t>
  </si>
  <si>
    <t>Genero</t>
  </si>
  <si>
    <t>ENERO 2019</t>
  </si>
  <si>
    <t>AV. ALLNDE Y AV. IGNACIO COMONFORT</t>
  </si>
  <si>
    <t>BLVD. TORREÓN MATAMOROS Y CALZ. DIVISIÓN DEL NORTE</t>
  </si>
  <si>
    <t>AV. MARIANO LÓPEZ ORTIZ Y AV. ESCOBEDO</t>
  </si>
  <si>
    <t>BLVD. PEDRO RDZ. TRIANA Y BLVD. TORREÓN MATAMOROS</t>
  </si>
  <si>
    <t>BLVD. DIAGONAL REFORMA Y CALZ. MANUEL ÁVILA CAMACHO</t>
  </si>
  <si>
    <t>AV. PROLONG. IGNACIO COMONFORT Y BLVD. REVOLUCIÓN</t>
  </si>
  <si>
    <t>BLVD. DIAGONAL REFORMA Y AV. JUÁREZ</t>
  </si>
  <si>
    <t>CALZ. PASEO DE LA ROSITA Y BLVD. REVOLUCIÓN</t>
  </si>
  <si>
    <t>CALZ. COLON Y AV. JUÁREZ</t>
  </si>
  <si>
    <t>BLVD. INDEPENDENCIA Y C. RIO BALSAS</t>
  </si>
  <si>
    <t>NO SEMAFORIZADOS</t>
  </si>
  <si>
    <t>BLVD. INDEPENDENCIA Y BLVD. CONSTITUCIÓN  (NUDO MIXTECO)</t>
  </si>
  <si>
    <t>AV. JUÁREZ Y C. CARMEN SALINAS</t>
  </si>
  <si>
    <t>BLVD. PEDRO RODRIGUEZ TRIANA Y AV. DEL MALECON</t>
  </si>
  <si>
    <t>CALLE JUAN E. GARCÍA Y AV. ALDAMA</t>
  </si>
  <si>
    <t>PROLOG. OCAMPO OTE Y CALZ. SALTILLO 400</t>
  </si>
  <si>
    <t>PERIFERICO RAÚL LÓPEZ SANCHEZ Y CARRETERA TORREÓN SAN PEDRO</t>
  </si>
  <si>
    <t>PERIFERICO RAÚL LÓPEZ SANCHEZ  Y  SUS DIFERENTES  PUNTOS</t>
  </si>
  <si>
    <t>E N E R O     2 0 1 9</t>
  </si>
  <si>
    <t>EXP. IRREGULAR</t>
  </si>
  <si>
    <t>MENORES INFRACTORES</t>
  </si>
  <si>
    <t>EDADES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</si>
</sst>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[$€-2]* #,##0.00_-;\-[$€-2]* #,##0.00_-;_-[$€-2]* &quot;-&quot;??_-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Arial Unicode MS"/>
      <family val="2"/>
    </font>
    <font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</cellStyleXfs>
  <cellXfs count="408">
    <xf numFmtId="0" fontId="0" fillId="0" borderId="0" xfId="0"/>
    <xf numFmtId="0" fontId="4" fillId="0" borderId="0" xfId="0" applyFont="1" applyAlignment="1"/>
    <xf numFmtId="0" fontId="4" fillId="0" borderId="0" xfId="0" applyFont="1" applyAlignment="1">
      <alignment vertical="center"/>
    </xf>
    <xf numFmtId="0" fontId="7" fillId="0" borderId="0" xfId="2" applyFont="1" applyAlignment="1"/>
    <xf numFmtId="0" fontId="7" fillId="0" borderId="0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quotePrefix="1" applyFont="1" applyAlignment="1"/>
    <xf numFmtId="0" fontId="7" fillId="0" borderId="0" xfId="2" applyFont="1" applyBorder="1" applyAlignment="1"/>
    <xf numFmtId="0" fontId="7" fillId="0" borderId="0" xfId="2" quotePrefix="1" applyFont="1" applyAlignment="1">
      <alignment vertical="center"/>
    </xf>
    <xf numFmtId="0" fontId="7" fillId="0" borderId="0" xfId="2" applyFont="1" applyAlignment="1">
      <alignment horizontal="center" vertical="center"/>
    </xf>
    <xf numFmtId="0" fontId="7" fillId="0" borderId="0" xfId="0" applyFont="1" applyAlignment="1"/>
    <xf numFmtId="0" fontId="7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quotePrefix="1" applyFont="1" applyAlignment="1"/>
    <xf numFmtId="0" fontId="6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/>
    </xf>
    <xf numFmtId="0" fontId="4" fillId="0" borderId="0" xfId="0" applyFont="1"/>
    <xf numFmtId="0" fontId="5" fillId="2" borderId="0" xfId="0" applyFont="1" applyFill="1" applyBorder="1" applyAlignment="1">
      <alignment horizontal="center" vertical="center" wrapText="1"/>
    </xf>
    <xf numFmtId="0" fontId="4" fillId="0" borderId="0" xfId="2" applyFont="1" applyAlignment="1"/>
    <xf numFmtId="0" fontId="4" fillId="0" borderId="0" xfId="2" applyFont="1" applyAlignment="1">
      <alignment vertical="center"/>
    </xf>
    <xf numFmtId="0" fontId="7" fillId="0" borderId="2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3" fontId="6" fillId="0" borderId="0" xfId="2" applyNumberFormat="1" applyFont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7" fillId="0" borderId="0" xfId="2" applyFont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7" fillId="0" borderId="0" xfId="2" quotePrefix="1" applyFont="1" applyFill="1" applyBorder="1" applyAlignment="1">
      <alignment horizontal="left" vertical="center" wrapText="1"/>
    </xf>
    <xf numFmtId="0" fontId="4" fillId="0" borderId="0" xfId="2" applyFont="1" applyFill="1" applyBorder="1" applyAlignment="1"/>
    <xf numFmtId="0" fontId="6" fillId="0" borderId="0" xfId="2" quotePrefix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3" fontId="4" fillId="0" borderId="0" xfId="2" applyNumberFormat="1" applyFont="1" applyAlignment="1"/>
    <xf numFmtId="0" fontId="6" fillId="0" borderId="30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3" fontId="6" fillId="0" borderId="31" xfId="2" applyNumberFormat="1" applyFont="1" applyFill="1" applyBorder="1" applyAlignment="1">
      <alignment horizontal="center" vertical="center"/>
    </xf>
    <xf numFmtId="3" fontId="6" fillId="0" borderId="32" xfId="2" applyNumberFormat="1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 wrapText="1"/>
    </xf>
    <xf numFmtId="3" fontId="7" fillId="2" borderId="5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 readingOrder="1"/>
    </xf>
    <xf numFmtId="0" fontId="4" fillId="0" borderId="0" xfId="2" applyFont="1" applyFill="1" applyAlignment="1">
      <alignment vertical="center"/>
    </xf>
    <xf numFmtId="0" fontId="7" fillId="0" borderId="2" xfId="2" applyFont="1" applyFill="1" applyBorder="1" applyAlignment="1">
      <alignment horizontal="center" vertical="center" wrapText="1"/>
    </xf>
    <xf numFmtId="20" fontId="7" fillId="0" borderId="2" xfId="2" applyNumberFormat="1" applyFont="1" applyFill="1" applyBorder="1" applyAlignment="1">
      <alignment horizontal="center" vertical="center" wrapText="1"/>
    </xf>
    <xf numFmtId="0" fontId="6" fillId="0" borderId="45" xfId="2" applyFont="1" applyFill="1" applyBorder="1" applyAlignment="1">
      <alignment horizontal="center" vertical="center" wrapText="1"/>
    </xf>
    <xf numFmtId="3" fontId="6" fillId="0" borderId="46" xfId="2" applyNumberFormat="1" applyFont="1" applyFill="1" applyBorder="1" applyAlignment="1">
      <alignment horizontal="center" vertical="center" wrapText="1"/>
    </xf>
    <xf numFmtId="3" fontId="6" fillId="0" borderId="48" xfId="2" applyNumberFormat="1" applyFont="1" applyFill="1" applyBorder="1" applyAlignment="1">
      <alignment horizontal="center" vertical="center"/>
    </xf>
    <xf numFmtId="0" fontId="4" fillId="0" borderId="0" xfId="2" applyFont="1" applyFill="1" applyAlignment="1"/>
    <xf numFmtId="3" fontId="6" fillId="0" borderId="0" xfId="2" applyNumberFormat="1" applyFont="1" applyFill="1" applyBorder="1" applyAlignment="1">
      <alignment horizontal="center" vertical="center" wrapText="1"/>
    </xf>
    <xf numFmtId="0" fontId="4" fillId="2" borderId="0" xfId="2" applyFont="1" applyFill="1" applyAlignment="1"/>
    <xf numFmtId="0" fontId="7" fillId="0" borderId="21" xfId="2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/>
    </xf>
    <xf numFmtId="0" fontId="7" fillId="0" borderId="25" xfId="2" applyFont="1" applyFill="1" applyBorder="1" applyAlignment="1">
      <alignment horizontal="center" vertical="center" wrapText="1"/>
    </xf>
    <xf numFmtId="3" fontId="7" fillId="0" borderId="26" xfId="2" applyNumberFormat="1" applyFont="1" applyFill="1" applyBorder="1" applyAlignment="1">
      <alignment horizontal="center" vertical="center"/>
    </xf>
    <xf numFmtId="0" fontId="6" fillId="0" borderId="18" xfId="2" applyFont="1" applyFill="1" applyBorder="1" applyAlignment="1">
      <alignment horizontal="center" vertical="center" wrapText="1"/>
    </xf>
    <xf numFmtId="3" fontId="6" fillId="0" borderId="20" xfId="2" applyNumberFormat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3" fontId="6" fillId="0" borderId="29" xfId="2" applyNumberFormat="1" applyFont="1" applyFill="1" applyBorder="1" applyAlignment="1">
      <alignment horizontal="center" vertical="center"/>
    </xf>
    <xf numFmtId="0" fontId="7" fillId="0" borderId="41" xfId="2" applyFont="1" applyFill="1" applyBorder="1" applyAlignment="1">
      <alignment horizontal="center" vertical="center" wrapText="1"/>
    </xf>
    <xf numFmtId="3" fontId="7" fillId="0" borderId="41" xfId="2" applyNumberFormat="1" applyFont="1" applyFill="1" applyBorder="1" applyAlignment="1">
      <alignment horizontal="center" vertical="center"/>
    </xf>
    <xf numFmtId="3" fontId="6" fillId="0" borderId="20" xfId="2" applyNumberFormat="1" applyFont="1" applyFill="1" applyBorder="1" applyAlignment="1">
      <alignment horizontal="center" vertical="center"/>
    </xf>
    <xf numFmtId="0" fontId="6" fillId="0" borderId="17" xfId="0" applyFont="1" applyBorder="1" applyAlignment="1">
      <alignment vertical="center" wrapText="1"/>
    </xf>
    <xf numFmtId="0" fontId="6" fillId="0" borderId="15" xfId="2" applyFont="1" applyFill="1" applyBorder="1" applyAlignment="1">
      <alignment horizontal="right" vertical="center" wrapText="1"/>
    </xf>
    <xf numFmtId="0" fontId="6" fillId="0" borderId="0" xfId="2" applyFont="1" applyAlignment="1"/>
    <xf numFmtId="0" fontId="7" fillId="0" borderId="50" xfId="2" applyFont="1" applyFill="1" applyBorder="1" applyAlignment="1">
      <alignment horizontal="center" vertical="center" wrapText="1"/>
    </xf>
    <xf numFmtId="0" fontId="7" fillId="0" borderId="51" xfId="2" applyFont="1" applyFill="1" applyBorder="1" applyAlignment="1">
      <alignment horizontal="center" vertical="center" wrapText="1"/>
    </xf>
    <xf numFmtId="3" fontId="7" fillId="0" borderId="12" xfId="2" applyNumberFormat="1" applyFont="1" applyFill="1" applyBorder="1" applyAlignment="1">
      <alignment horizontal="center" vertical="center"/>
    </xf>
    <xf numFmtId="3" fontId="7" fillId="0" borderId="52" xfId="2" applyNumberFormat="1" applyFont="1" applyFill="1" applyBorder="1" applyAlignment="1">
      <alignment horizontal="center" vertical="center"/>
    </xf>
    <xf numFmtId="0" fontId="7" fillId="2" borderId="42" xfId="2" applyFont="1" applyFill="1" applyBorder="1" applyAlignment="1">
      <alignment horizontal="center" vertical="center" wrapText="1"/>
    </xf>
    <xf numFmtId="3" fontId="7" fillId="2" borderId="44" xfId="2" applyNumberFormat="1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10" xfId="2" applyFont="1" applyFill="1" applyBorder="1" applyAlignment="1">
      <alignment horizontal="center"/>
    </xf>
    <xf numFmtId="0" fontId="4" fillId="0" borderId="14" xfId="2" applyFont="1" applyFill="1" applyBorder="1" applyAlignment="1">
      <alignment horizontal="center"/>
    </xf>
    <xf numFmtId="0" fontId="4" fillId="0" borderId="18" xfId="2" applyFont="1" applyFill="1" applyBorder="1" applyAlignment="1">
      <alignment horizontal="center"/>
    </xf>
    <xf numFmtId="0" fontId="4" fillId="0" borderId="20" xfId="2" applyFont="1" applyFill="1" applyBorder="1" applyAlignment="1">
      <alignment horizontal="center"/>
    </xf>
    <xf numFmtId="0" fontId="4" fillId="0" borderId="25" xfId="2" applyFont="1" applyFill="1" applyBorder="1" applyAlignment="1">
      <alignment horizontal="center"/>
    </xf>
    <xf numFmtId="0" fontId="4" fillId="0" borderId="26" xfId="2" applyFont="1" applyFill="1" applyBorder="1" applyAlignment="1">
      <alignment horizontal="center"/>
    </xf>
    <xf numFmtId="0" fontId="5" fillId="0" borderId="0" xfId="2" applyFont="1" applyFill="1" applyAlignment="1">
      <alignment horizontal="center" wrapText="1"/>
    </xf>
    <xf numFmtId="0" fontId="8" fillId="0" borderId="0" xfId="2" applyFont="1" applyAlignment="1"/>
    <xf numFmtId="0" fontId="9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7" fillId="0" borderId="53" xfId="0" applyFont="1" applyBorder="1" applyAlignment="1">
      <alignment horizontal="left" vertical="center" wrapText="1"/>
    </xf>
    <xf numFmtId="0" fontId="7" fillId="0" borderId="25" xfId="0" quotePrefix="1" applyFont="1" applyBorder="1" applyAlignment="1">
      <alignment horizontal="left" vertical="center" wrapText="1"/>
    </xf>
    <xf numFmtId="0" fontId="9" fillId="0" borderId="0" xfId="2" applyFont="1" applyAlignment="1"/>
    <xf numFmtId="0" fontId="9" fillId="0" borderId="0" xfId="0" applyFont="1" applyAlignment="1"/>
    <xf numFmtId="0" fontId="9" fillId="0" borderId="0" xfId="0" applyFont="1" applyAlignment="1">
      <alignment vertical="center"/>
    </xf>
    <xf numFmtId="0" fontId="16" fillId="0" borderId="54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9" fillId="0" borderId="0" xfId="0" applyFont="1"/>
    <xf numFmtId="0" fontId="7" fillId="0" borderId="18" xfId="0" applyFont="1" applyBorder="1"/>
    <xf numFmtId="0" fontId="7" fillId="0" borderId="21" xfId="0" applyFont="1" applyBorder="1"/>
    <xf numFmtId="0" fontId="7" fillId="0" borderId="25" xfId="0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20" fillId="0" borderId="3" xfId="2" applyNumberFormat="1" applyFont="1" applyFill="1" applyBorder="1" applyAlignment="1">
      <alignment horizontal="center" vertical="center"/>
    </xf>
    <xf numFmtId="0" fontId="21" fillId="0" borderId="40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7" fillId="0" borderId="11" xfId="2" applyFont="1" applyBorder="1" applyAlignment="1">
      <alignment horizontal="center" vertical="center" wrapText="1"/>
    </xf>
    <xf numFmtId="0" fontId="4" fillId="0" borderId="56" xfId="2" applyFont="1" applyFill="1" applyBorder="1" applyAlignment="1">
      <alignment horizontal="center" vertical="center" wrapText="1" readingOrder="1"/>
    </xf>
    <xf numFmtId="0" fontId="25" fillId="0" borderId="40" xfId="2" applyFont="1" applyFill="1" applyBorder="1" applyAlignment="1">
      <alignment horizontal="center" vertical="center" wrapText="1" readingOrder="1"/>
    </xf>
    <xf numFmtId="0" fontId="7" fillId="0" borderId="18" xfId="2" applyFont="1" applyBorder="1" applyAlignment="1"/>
    <xf numFmtId="0" fontId="7" fillId="0" borderId="21" xfId="2" applyFont="1" applyBorder="1" applyAlignment="1"/>
    <xf numFmtId="0" fontId="7" fillId="0" borderId="25" xfId="2" applyFont="1" applyBorder="1" applyAlignment="1"/>
    <xf numFmtId="0" fontId="7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6" fillId="0" borderId="21" xfId="0" applyFont="1" applyBorder="1"/>
    <xf numFmtId="0" fontId="29" fillId="0" borderId="4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7" fillId="0" borderId="20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26" xfId="2" applyFont="1" applyBorder="1" applyAlignment="1">
      <alignment horizontal="center" vertical="center"/>
    </xf>
    <xf numFmtId="0" fontId="26" fillId="0" borderId="21" xfId="0" applyFont="1" applyBorder="1" applyAlignment="1">
      <alignment wrapText="1"/>
    </xf>
    <xf numFmtId="0" fontId="29" fillId="0" borderId="61" xfId="2" applyFont="1" applyBorder="1" applyAlignment="1"/>
    <xf numFmtId="0" fontId="29" fillId="0" borderId="59" xfId="2" applyFont="1" applyBorder="1" applyAlignment="1"/>
    <xf numFmtId="0" fontId="29" fillId="0" borderId="60" xfId="2" applyFont="1" applyBorder="1" applyAlignment="1"/>
    <xf numFmtId="0" fontId="32" fillId="0" borderId="2" xfId="0" applyFont="1" applyBorder="1" applyAlignment="1">
      <alignment horizontal="center"/>
    </xf>
    <xf numFmtId="0" fontId="33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26" fillId="0" borderId="3" xfId="0" applyFont="1" applyBorder="1" applyAlignment="1">
      <alignment horizontal="center" vertical="center"/>
    </xf>
    <xf numFmtId="0" fontId="26" fillId="0" borderId="50" xfId="0" applyFont="1" applyBorder="1"/>
    <xf numFmtId="0" fontId="14" fillId="0" borderId="0" xfId="0" applyFont="1" applyBorder="1" applyAlignment="1">
      <alignment horizontal="center" vertical="center"/>
    </xf>
    <xf numFmtId="0" fontId="22" fillId="0" borderId="0" xfId="2" applyFont="1" applyAlignment="1"/>
    <xf numFmtId="0" fontId="29" fillId="0" borderId="65" xfId="2" applyFont="1" applyBorder="1" applyAlignment="1"/>
    <xf numFmtId="0" fontId="27" fillId="0" borderId="0" xfId="0" applyFont="1" applyAlignment="1">
      <alignment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16" fillId="0" borderId="2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5" xfId="0" applyNumberFormat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9" fontId="16" fillId="0" borderId="11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" fontId="15" fillId="0" borderId="28" xfId="0" applyNumberFormat="1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9" fontId="0" fillId="0" borderId="22" xfId="0" applyNumberFormat="1" applyBorder="1" applyAlignment="1">
      <alignment horizontal="center" vertical="center"/>
    </xf>
    <xf numFmtId="9" fontId="0" fillId="0" borderId="67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9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0" fontId="0" fillId="0" borderId="69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NumberForma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0" fillId="0" borderId="20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0" fontId="0" fillId="0" borderId="4" xfId="0" applyNumberForma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0" fontId="0" fillId="0" borderId="22" xfId="0" applyNumberFormat="1" applyBorder="1" applyAlignment="1">
      <alignment horizontal="center" vertical="center"/>
    </xf>
    <xf numFmtId="10" fontId="0" fillId="0" borderId="26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NumberFormat="1" applyBorder="1" applyAlignment="1">
      <alignment horizontal="center" vertical="center"/>
    </xf>
    <xf numFmtId="10" fontId="0" fillId="0" borderId="43" xfId="0" applyNumberFormat="1" applyBorder="1" applyAlignment="1">
      <alignment horizontal="center" vertical="center"/>
    </xf>
    <xf numFmtId="10" fontId="0" fillId="0" borderId="44" xfId="0" applyNumberFormat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6" fillId="4" borderId="33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/>
    </xf>
    <xf numFmtId="0" fontId="16" fillId="4" borderId="42" xfId="0" applyFont="1" applyFill="1" applyBorder="1" applyAlignment="1">
      <alignment horizontal="center" vertical="center" wrapText="1"/>
    </xf>
    <xf numFmtId="0" fontId="16" fillId="4" borderId="43" xfId="0" applyFont="1" applyFill="1" applyBorder="1" applyAlignment="1">
      <alignment horizontal="center" vertical="center" wrapText="1"/>
    </xf>
    <xf numFmtId="0" fontId="16" fillId="4" borderId="44" xfId="0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4" fillId="4" borderId="36" xfId="2" applyFont="1" applyFill="1" applyBorder="1" applyAlignment="1">
      <alignment vertical="center"/>
    </xf>
    <xf numFmtId="0" fontId="4" fillId="4" borderId="37" xfId="2" applyFont="1" applyFill="1" applyBorder="1" applyAlignment="1">
      <alignment vertical="center"/>
    </xf>
    <xf numFmtId="0" fontId="6" fillId="4" borderId="15" xfId="2" applyFont="1" applyFill="1" applyBorder="1" applyAlignment="1">
      <alignment horizontal="right" vertical="center" wrapText="1"/>
    </xf>
    <xf numFmtId="0" fontId="6" fillId="4" borderId="17" xfId="0" applyFont="1" applyFill="1" applyBorder="1" applyAlignment="1">
      <alignment horizontal="left" vertical="center" wrapText="1"/>
    </xf>
    <xf numFmtId="0" fontId="15" fillId="4" borderId="49" xfId="2" applyFont="1" applyFill="1" applyBorder="1" applyAlignment="1">
      <alignment horizontal="center" vertical="center" wrapText="1"/>
    </xf>
    <xf numFmtId="0" fontId="15" fillId="4" borderId="9" xfId="2" applyFont="1" applyFill="1" applyBorder="1" applyAlignment="1">
      <alignment horizontal="center" vertical="center" wrapText="1"/>
    </xf>
    <xf numFmtId="0" fontId="35" fillId="4" borderId="7" xfId="2" applyFont="1" applyFill="1" applyBorder="1" applyAlignment="1">
      <alignment horizontal="center"/>
    </xf>
    <xf numFmtId="0" fontId="35" fillId="4" borderId="13" xfId="2" applyFont="1" applyFill="1" applyBorder="1" applyAlignment="1">
      <alignment horizontal="center"/>
    </xf>
    <xf numFmtId="0" fontId="36" fillId="4" borderId="8" xfId="2" applyFont="1" applyFill="1" applyBorder="1" applyAlignment="1">
      <alignment horizontal="center" vertical="center" wrapText="1"/>
    </xf>
    <xf numFmtId="0" fontId="23" fillId="0" borderId="0" xfId="0" applyFont="1" applyBorder="1"/>
    <xf numFmtId="0" fontId="2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0" fillId="0" borderId="0" xfId="0" applyBorder="1"/>
    <xf numFmtId="17" fontId="7" fillId="0" borderId="13" xfId="0" applyNumberFormat="1" applyFont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12" fillId="0" borderId="62" xfId="0" applyFont="1" applyBorder="1" applyAlignment="1">
      <alignment horizontal="center" vertical="center"/>
    </xf>
    <xf numFmtId="0" fontId="12" fillId="0" borderId="63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49" fontId="11" fillId="0" borderId="0" xfId="0" applyNumberFormat="1" applyFont="1" applyAlignment="1"/>
    <xf numFmtId="0" fontId="29" fillId="0" borderId="49" xfId="0" applyFont="1" applyFill="1" applyBorder="1" applyAlignment="1">
      <alignment horizontal="center" vertical="center"/>
    </xf>
    <xf numFmtId="0" fontId="31" fillId="0" borderId="2" xfId="2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/>
    </xf>
    <xf numFmtId="0" fontId="31" fillId="0" borderId="17" xfId="2" applyFont="1" applyFill="1" applyBorder="1" applyAlignment="1">
      <alignment horizontal="center" vertical="center"/>
    </xf>
    <xf numFmtId="0" fontId="24" fillId="0" borderId="43" xfId="2" applyFont="1" applyFill="1" applyBorder="1" applyAlignment="1">
      <alignment horizontal="center" vertical="center"/>
    </xf>
    <xf numFmtId="49" fontId="29" fillId="0" borderId="8" xfId="0" applyNumberFormat="1" applyFont="1" applyFill="1" applyBorder="1" applyAlignment="1">
      <alignment horizontal="center" vertical="center"/>
    </xf>
    <xf numFmtId="49" fontId="29" fillId="0" borderId="13" xfId="0" applyNumberFormat="1" applyFont="1" applyFill="1" applyBorder="1" applyAlignment="1">
      <alignment horizontal="center" vertical="center"/>
    </xf>
    <xf numFmtId="0" fontId="31" fillId="0" borderId="21" xfId="2" applyFont="1" applyFill="1" applyBorder="1" applyAlignment="1">
      <alignment horizontal="center" vertical="center"/>
    </xf>
    <xf numFmtId="0" fontId="31" fillId="0" borderId="3" xfId="2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0" fontId="31" fillId="0" borderId="11" xfId="2" applyFont="1" applyFill="1" applyBorder="1" applyAlignment="1">
      <alignment horizontal="center" vertical="center"/>
    </xf>
    <xf numFmtId="0" fontId="31" fillId="0" borderId="14" xfId="2" applyFont="1" applyFill="1" applyBorder="1" applyAlignment="1">
      <alignment horizontal="center" vertical="center"/>
    </xf>
    <xf numFmtId="0" fontId="15" fillId="0" borderId="42" xfId="2" applyFont="1" applyFill="1" applyBorder="1" applyAlignment="1">
      <alignment horizontal="center" vertical="center" wrapText="1"/>
    </xf>
    <xf numFmtId="0" fontId="15" fillId="0" borderId="43" xfId="2" applyFont="1" applyFill="1" applyBorder="1" applyAlignment="1">
      <alignment horizontal="center" vertical="center" wrapText="1"/>
    </xf>
    <xf numFmtId="0" fontId="15" fillId="0" borderId="44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3" fontId="7" fillId="0" borderId="8" xfId="2" applyNumberFormat="1" applyFont="1" applyFill="1" applyBorder="1" applyAlignment="1">
      <alignment horizontal="center" vertical="center"/>
    </xf>
    <xf numFmtId="3" fontId="7" fillId="0" borderId="2" xfId="2" applyNumberFormat="1" applyFont="1" applyFill="1" applyBorder="1" applyAlignment="1">
      <alignment horizontal="center" vertical="center"/>
    </xf>
    <xf numFmtId="3" fontId="20" fillId="0" borderId="2" xfId="2" applyNumberFormat="1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3" fontId="7" fillId="0" borderId="5" xfId="2" applyNumberFormat="1" applyFont="1" applyFill="1" applyBorder="1" applyAlignment="1">
      <alignment horizontal="center" vertical="center"/>
    </xf>
    <xf numFmtId="3" fontId="6" fillId="0" borderId="28" xfId="2" applyNumberFormat="1" applyFont="1" applyFill="1" applyBorder="1" applyAlignment="1">
      <alignment horizontal="center" vertical="center"/>
    </xf>
    <xf numFmtId="3" fontId="7" fillId="0" borderId="2" xfId="2" quotePrefix="1" applyNumberFormat="1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left" vertical="center" wrapText="1"/>
    </xf>
    <xf numFmtId="0" fontId="15" fillId="0" borderId="8" xfId="2" applyFont="1" applyFill="1" applyBorder="1" applyAlignment="1">
      <alignment horizontal="center" vertical="center" wrapText="1"/>
    </xf>
    <xf numFmtId="0" fontId="15" fillId="0" borderId="13" xfId="2" applyFont="1" applyFill="1" applyBorder="1" applyAlignment="1">
      <alignment horizontal="center" vertical="center" wrapText="1"/>
    </xf>
    <xf numFmtId="3" fontId="6" fillId="0" borderId="47" xfId="2" applyNumberFormat="1" applyFont="1" applyFill="1" applyBorder="1" applyAlignment="1">
      <alignment horizontal="center" vertical="center"/>
    </xf>
    <xf numFmtId="0" fontId="36" fillId="0" borderId="8" xfId="2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0" fontId="7" fillId="0" borderId="6" xfId="0" quotePrefix="1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37" fillId="0" borderId="7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6" fillId="0" borderId="24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7" fillId="0" borderId="50" xfId="0" applyFont="1" applyBorder="1"/>
    <xf numFmtId="0" fontId="12" fillId="0" borderId="14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49" fontId="12" fillId="0" borderId="19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0" fontId="24" fillId="0" borderId="2" xfId="2" applyFont="1" applyFill="1" applyBorder="1" applyAlignment="1">
      <alignment horizontal="center" vertical="center"/>
    </xf>
    <xf numFmtId="0" fontId="24" fillId="0" borderId="11" xfId="2" applyFont="1" applyFill="1" applyBorder="1" applyAlignment="1">
      <alignment horizontal="center" vertical="center"/>
    </xf>
    <xf numFmtId="0" fontId="12" fillId="0" borderId="7" xfId="2" applyFont="1" applyFill="1" applyBorder="1" applyAlignment="1">
      <alignment horizontal="center" vertical="center" wrapText="1"/>
    </xf>
    <xf numFmtId="49" fontId="12" fillId="0" borderId="19" xfId="0" applyNumberFormat="1" applyFont="1" applyFill="1" applyBorder="1" applyAlignment="1">
      <alignment horizontal="center" vertical="center"/>
    </xf>
    <xf numFmtId="49" fontId="12" fillId="0" borderId="20" xfId="0" applyNumberFormat="1" applyFont="1" applyFill="1" applyBorder="1" applyAlignment="1">
      <alignment horizontal="center" vertical="center"/>
    </xf>
    <xf numFmtId="0" fontId="12" fillId="0" borderId="6" xfId="2" applyFont="1" applyFill="1" applyBorder="1" applyAlignment="1">
      <alignment vertical="center" wrapText="1"/>
    </xf>
    <xf numFmtId="0" fontId="12" fillId="0" borderId="10" xfId="2" applyFont="1" applyFill="1" applyBorder="1" applyAlignment="1">
      <alignment vertical="center" wrapText="1"/>
    </xf>
    <xf numFmtId="0" fontId="9" fillId="0" borderId="15" xfId="2" applyFont="1" applyFill="1" applyBorder="1" applyAlignment="1">
      <alignment vertical="center" wrapText="1"/>
    </xf>
    <xf numFmtId="0" fontId="9" fillId="0" borderId="70" xfId="2" applyFont="1" applyFill="1" applyBorder="1" applyAlignment="1">
      <alignment vertical="center" wrapText="1"/>
    </xf>
    <xf numFmtId="0" fontId="12" fillId="0" borderId="7" xfId="2" applyFont="1" applyFill="1" applyBorder="1" applyAlignment="1">
      <alignment horizontal="center" vertical="center"/>
    </xf>
    <xf numFmtId="0" fontId="12" fillId="0" borderId="5" xfId="2" applyFont="1" applyFill="1" applyBorder="1" applyAlignment="1">
      <alignment vertical="center" wrapText="1"/>
    </xf>
    <xf numFmtId="0" fontId="9" fillId="0" borderId="10" xfId="2" applyFont="1" applyFill="1" applyBorder="1" applyAlignment="1">
      <alignment vertical="center" wrapText="1"/>
    </xf>
    <xf numFmtId="0" fontId="4" fillId="0" borderId="38" xfId="2" applyFont="1" applyFill="1" applyBorder="1" applyAlignment="1"/>
    <xf numFmtId="3" fontId="7" fillId="0" borderId="39" xfId="2" applyNumberFormat="1" applyFont="1" applyFill="1" applyBorder="1" applyAlignment="1">
      <alignment horizontal="center" vertical="center"/>
    </xf>
    <xf numFmtId="0" fontId="4" fillId="0" borderId="33" xfId="2" applyFont="1" applyFill="1" applyBorder="1" applyAlignment="1"/>
    <xf numFmtId="3" fontId="7" fillId="0" borderId="35" xfId="2" applyNumberFormat="1" applyFont="1" applyFill="1" applyBorder="1" applyAlignment="1">
      <alignment horizontal="center" vertical="center"/>
    </xf>
    <xf numFmtId="0" fontId="7" fillId="0" borderId="36" xfId="2" applyFont="1" applyFill="1" applyBorder="1" applyAlignment="1">
      <alignment horizontal="center" vertical="center" wrapText="1"/>
    </xf>
    <xf numFmtId="3" fontId="7" fillId="0" borderId="37" xfId="2" applyNumberFormat="1" applyFont="1" applyFill="1" applyBorder="1" applyAlignment="1">
      <alignment horizontal="center" vertical="center"/>
    </xf>
    <xf numFmtId="0" fontId="7" fillId="0" borderId="72" xfId="2" applyFont="1" applyFill="1" applyBorder="1" applyAlignment="1">
      <alignment horizontal="center" vertical="center" wrapText="1"/>
    </xf>
    <xf numFmtId="3" fontId="7" fillId="0" borderId="73" xfId="2" applyNumberFormat="1" applyFont="1" applyFill="1" applyBorder="1" applyAlignment="1">
      <alignment horizontal="center" vertical="center"/>
    </xf>
    <xf numFmtId="0" fontId="7" fillId="0" borderId="33" xfId="2" applyFont="1" applyFill="1" applyBorder="1" applyAlignment="1">
      <alignment horizontal="center" vertical="center" wrapText="1"/>
    </xf>
    <xf numFmtId="3" fontId="6" fillId="0" borderId="29" xfId="2" applyNumberFormat="1" applyFont="1" applyFill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12" fillId="0" borderId="0" xfId="2" applyNumberFormat="1" applyFont="1" applyBorder="1" applyAlignment="1">
      <alignment horizontal="center" vertical="center"/>
    </xf>
    <xf numFmtId="0" fontId="34" fillId="3" borderId="6" xfId="2" applyFont="1" applyFill="1" applyBorder="1" applyAlignment="1">
      <alignment horizontal="center" vertical="center" wrapText="1"/>
    </xf>
    <xf numFmtId="0" fontId="40" fillId="3" borderId="3" xfId="2" applyNumberFormat="1" applyFont="1" applyFill="1" applyBorder="1" applyAlignment="1">
      <alignment horizontal="center" vertical="center"/>
    </xf>
    <xf numFmtId="0" fontId="12" fillId="0" borderId="5" xfId="2" applyFont="1" applyBorder="1" applyAlignment="1">
      <alignment vertical="center" wrapText="1"/>
    </xf>
    <xf numFmtId="0" fontId="9" fillId="0" borderId="23" xfId="2" applyFont="1" applyBorder="1" applyAlignment="1">
      <alignment horizontal="center" vertical="center" wrapText="1"/>
    </xf>
    <xf numFmtId="0" fontId="12" fillId="0" borderId="14" xfId="2" applyNumberFormat="1" applyFont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49" fontId="40" fillId="0" borderId="19" xfId="0" applyNumberFormat="1" applyFont="1" applyFill="1" applyBorder="1" applyAlignment="1">
      <alignment horizontal="center" vertical="center"/>
    </xf>
    <xf numFmtId="49" fontId="40" fillId="0" borderId="20" xfId="0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left" vertical="center"/>
    </xf>
    <xf numFmtId="0" fontId="40" fillId="0" borderId="2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7" fillId="2" borderId="57" xfId="2" applyFont="1" applyFill="1" applyBorder="1" applyAlignment="1">
      <alignment horizontal="center" vertical="center" wrapText="1"/>
    </xf>
    <xf numFmtId="3" fontId="6" fillId="0" borderId="40" xfId="2" applyNumberFormat="1" applyFont="1" applyFill="1" applyBorder="1" applyAlignment="1">
      <alignment horizontal="center" vertical="center" wrapText="1"/>
    </xf>
    <xf numFmtId="3" fontId="7" fillId="2" borderId="58" xfId="2" applyNumberFormat="1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/>
    </xf>
    <xf numFmtId="0" fontId="29" fillId="0" borderId="21" xfId="2" applyFont="1" applyBorder="1" applyAlignment="1">
      <alignment horizontal="center"/>
    </xf>
    <xf numFmtId="0" fontId="29" fillId="0" borderId="4" xfId="2" applyFont="1" applyBorder="1" applyAlignment="1">
      <alignment horizontal="center"/>
    </xf>
    <xf numFmtId="0" fontId="29" fillId="0" borderId="25" xfId="2" applyFont="1" applyBorder="1" applyAlignment="1">
      <alignment horizontal="center"/>
    </xf>
    <xf numFmtId="0" fontId="29" fillId="0" borderId="26" xfId="2" applyFont="1" applyBorder="1" applyAlignment="1">
      <alignment horizontal="center"/>
    </xf>
    <xf numFmtId="0" fontId="6" fillId="0" borderId="15" xfId="2" applyFont="1" applyBorder="1" applyAlignment="1">
      <alignment horizontal="center"/>
    </xf>
    <xf numFmtId="0" fontId="6" fillId="0" borderId="17" xfId="2" applyFont="1" applyBorder="1" applyAlignment="1">
      <alignment horizontal="center"/>
    </xf>
    <xf numFmtId="0" fontId="29" fillId="0" borderId="59" xfId="2" applyFont="1" applyBorder="1" applyAlignment="1">
      <alignment horizontal="center"/>
    </xf>
    <xf numFmtId="0" fontId="29" fillId="0" borderId="66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6" fillId="0" borderId="33" xfId="2" applyFont="1" applyBorder="1" applyAlignment="1">
      <alignment horizontal="center" vertical="center"/>
    </xf>
    <xf numFmtId="0" fontId="6" fillId="0" borderId="34" xfId="2" applyFont="1" applyBorder="1" applyAlignment="1">
      <alignment horizontal="center" vertical="center"/>
    </xf>
    <xf numFmtId="0" fontId="6" fillId="0" borderId="35" xfId="2" applyFont="1" applyBorder="1" applyAlignment="1">
      <alignment horizontal="center" vertical="center"/>
    </xf>
    <xf numFmtId="0" fontId="6" fillId="0" borderId="36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0" borderId="37" xfId="2" applyFont="1" applyBorder="1" applyAlignment="1">
      <alignment horizontal="center" vertical="center"/>
    </xf>
    <xf numFmtId="0" fontId="29" fillId="0" borderId="18" xfId="2" applyFont="1" applyBorder="1" applyAlignment="1">
      <alignment horizontal="center"/>
    </xf>
    <xf numFmtId="0" fontId="29" fillId="0" borderId="20" xfId="2" applyFont="1" applyBorder="1" applyAlignment="1">
      <alignment horizontal="center"/>
    </xf>
    <xf numFmtId="0" fontId="9" fillId="0" borderId="0" xfId="2" applyFont="1" applyAlignment="1">
      <alignment horizontal="center"/>
    </xf>
    <xf numFmtId="0" fontId="6" fillId="5" borderId="15" xfId="2" applyFont="1" applyFill="1" applyBorder="1" applyAlignment="1">
      <alignment horizontal="center" vertical="center" wrapText="1"/>
    </xf>
    <xf numFmtId="0" fontId="6" fillId="5" borderId="16" xfId="2" applyFont="1" applyFill="1" applyBorder="1" applyAlignment="1">
      <alignment horizontal="center" vertical="center" wrapText="1"/>
    </xf>
    <xf numFmtId="0" fontId="6" fillId="5" borderId="17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6" fillId="4" borderId="15" xfId="2" applyFont="1" applyFill="1" applyBorder="1" applyAlignment="1">
      <alignment horizontal="center" vertical="center" wrapText="1"/>
    </xf>
    <xf numFmtId="0" fontId="0" fillId="4" borderId="16" xfId="0" applyFill="1" applyBorder="1"/>
    <xf numFmtId="0" fontId="0" fillId="4" borderId="17" xfId="0" applyFill="1" applyBorder="1"/>
    <xf numFmtId="3" fontId="6" fillId="0" borderId="0" xfId="2" applyNumberFormat="1" applyFont="1" applyFill="1" applyBorder="1" applyAlignment="1">
      <alignment horizontal="center" vertical="center"/>
    </xf>
    <xf numFmtId="0" fontId="5" fillId="4" borderId="15" xfId="2" applyFont="1" applyFill="1" applyBorder="1" applyAlignment="1">
      <alignment horizontal="center" wrapText="1"/>
    </xf>
    <xf numFmtId="0" fontId="5" fillId="4" borderId="17" xfId="2" applyFont="1" applyFill="1" applyBorder="1" applyAlignment="1">
      <alignment horizontal="center" wrapText="1"/>
    </xf>
    <xf numFmtId="0" fontId="5" fillId="4" borderId="33" xfId="2" applyFont="1" applyFill="1" applyBorder="1" applyAlignment="1">
      <alignment horizontal="center" wrapText="1"/>
    </xf>
    <xf numFmtId="0" fontId="5" fillId="4" borderId="35" xfId="2" applyFont="1" applyFill="1" applyBorder="1" applyAlignment="1">
      <alignment horizontal="center" wrapText="1"/>
    </xf>
    <xf numFmtId="49" fontId="5" fillId="4" borderId="0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/>
    </xf>
    <xf numFmtId="49" fontId="5" fillId="4" borderId="36" xfId="0" applyNumberFormat="1" applyFont="1" applyFill="1" applyBorder="1" applyAlignment="1">
      <alignment horizontal="center" vertical="center"/>
    </xf>
    <xf numFmtId="49" fontId="5" fillId="4" borderId="0" xfId="0" applyNumberFormat="1" applyFont="1" applyFill="1" applyBorder="1" applyAlignment="1">
      <alignment horizontal="center" vertical="center"/>
    </xf>
    <xf numFmtId="49" fontId="5" fillId="4" borderId="37" xfId="0" applyNumberFormat="1" applyFont="1" applyFill="1" applyBorder="1" applyAlignment="1">
      <alignment horizontal="center" vertical="center"/>
    </xf>
    <xf numFmtId="49" fontId="11" fillId="0" borderId="15" xfId="0" applyNumberFormat="1" applyFont="1" applyBorder="1" applyAlignment="1">
      <alignment horizontal="center"/>
    </xf>
    <xf numFmtId="49" fontId="11" fillId="0" borderId="17" xfId="0" applyNumberFormat="1" applyFont="1" applyBorder="1" applyAlignment="1">
      <alignment horizontal="center"/>
    </xf>
    <xf numFmtId="49" fontId="11" fillId="0" borderId="0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 wrapText="1"/>
    </xf>
    <xf numFmtId="0" fontId="17" fillId="5" borderId="15" xfId="0" applyFont="1" applyFill="1" applyBorder="1" applyAlignment="1">
      <alignment horizontal="center"/>
    </xf>
    <xf numFmtId="0" fontId="17" fillId="5" borderId="17" xfId="0" applyFont="1" applyFill="1" applyBorder="1" applyAlignment="1">
      <alignment horizontal="center"/>
    </xf>
  </cellXfs>
  <cellStyles count="6">
    <cellStyle name="Euro" xfId="1"/>
    <cellStyle name="Millares 2" xfId="3"/>
    <cellStyle name="Normal" xfId="0" builtinId="0"/>
    <cellStyle name="Normal 2" xfId="2"/>
    <cellStyle name="Normal 3" xfId="4"/>
    <cellStyle name="Normal 3 2" xfId="5"/>
  </cellStyles>
  <dxfs count="1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bottom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  <alignment horizontal="center" vertical="center" textRotation="0" indent="0" relativeIndent="255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border outline="0">
        <bottom style="medium">
          <color indexed="64"/>
        </bottom>
      </border>
    </dxf>
    <dxf>
      <alignment horizontal="center" vertical="center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>
          <fgColor indexed="64"/>
          <bgColor theme="4" tint="0.79998168889431442"/>
        </patternFill>
      </fill>
      <alignment horizontal="center" vertical="center" textRotation="0" wrapText="1" indent="0" relativeIndent="255" justifyLastLine="0" shrinkToFit="0" readingOrder="0"/>
    </dxf>
    <dxf>
      <numFmt numFmtId="0" formatCode="General"/>
      <alignment horizontal="center" vertical="center" textRotation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center" vertical="center" textRotation="0" indent="0" relativeIndent="255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>
          <fgColor indexed="64"/>
          <bgColor theme="4" tint="0.79998168889431442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4"/>
        <name val="Arial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4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4" tint="0.79998168889431442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theme="4" tint="0.79998168889431442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ACCIDENTES!$C$13</c:f>
              <c:strCache>
                <c:ptCount val="1"/>
                <c:pt idx="0">
                  <c:v>ENE/19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312</c:v>
                </c:pt>
                <c:pt idx="1">
                  <c:v>17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ENE/18</c:v>
                </c:pt>
              </c:strCache>
            </c:strRef>
          </c:tx>
          <c:dLbls>
            <c:dLbl>
              <c:idx val="0"/>
              <c:layout>
                <c:manualLayout>
                  <c:x val="3.3391915641476297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2.8119507908611542E-2"/>
                  <c:y val="-1.0869565217391314E-2"/>
                </c:manualLayout>
              </c:layout>
              <c:showVal val="1"/>
            </c:dLbl>
            <c:dLbl>
              <c:idx val="2"/>
              <c:layout>
                <c:manualLayout>
                  <c:x val="2.10896309314587E-2"/>
                  <c:y val="-6.5217391304347857E-3"/>
                </c:manualLayout>
              </c:layout>
              <c:showVal val="1"/>
            </c:dLbl>
            <c:dLbl>
              <c:idx val="3"/>
              <c:layout>
                <c:manualLayout>
                  <c:x val="2.987697715289972E-2"/>
                  <c:y val="-4.3478260869565244E-3"/>
                </c:manualLayout>
              </c:layout>
              <c:showVal val="1"/>
            </c:dLbl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389</c:v>
                </c:pt>
                <c:pt idx="1">
                  <c:v>9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cylinder"/>
        <c:axId val="133608960"/>
        <c:axId val="133610496"/>
        <c:axId val="0"/>
      </c:bar3DChart>
      <c:catAx>
        <c:axId val="13360896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3610496"/>
        <c:crosses val="autoZero"/>
        <c:auto val="1"/>
        <c:lblAlgn val="ctr"/>
        <c:lblOffset val="100"/>
      </c:catAx>
      <c:valAx>
        <c:axId val="13361049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3360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187183081172464"/>
          <c:w val="0.20852592030057157"/>
          <c:h val="4.5207283464566907E-2"/>
        </c:manualLayout>
      </c:layout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cat>
            <c:strRef>
              <c:f>'ESTADO DE EBRIEDAD'!$B$47:$B$62</c:f>
              <c:strCache>
                <c:ptCount val="8"/>
                <c:pt idx="0">
                  <c:v>DE 21 A 25 AÑOS</c:v>
                </c:pt>
                <c:pt idx="1">
                  <c:v>DE 26 A 30 AÑOS</c:v>
                </c:pt>
                <c:pt idx="2">
                  <c:v>DE 18 A 20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71 A 75 AÑOS</c:v>
                </c:pt>
              </c:strCache>
            </c:strRef>
          </c:cat>
          <c:val>
            <c:numRef>
              <c:f>'ESTADO DE EBRIEDAD'!$C$47:$C$62</c:f>
              <c:numCache>
                <c:formatCode>General</c:formatCode>
                <c:ptCount val="8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dLbls>
          <c:showVal val="1"/>
        </c:dLbls>
        <c:shape val="box"/>
        <c:axId val="134436352"/>
        <c:axId val="134437888"/>
        <c:axId val="0"/>
      </c:bar3DChart>
      <c:catAx>
        <c:axId val="134436352"/>
        <c:scaling>
          <c:orientation val="minMax"/>
        </c:scaling>
        <c:axPos val="l"/>
        <c:numFmt formatCode="General" sourceLinked="0"/>
        <c:majorTickMark val="none"/>
        <c:tickLblPos val="nextTo"/>
        <c:crossAx val="134437888"/>
        <c:crosses val="autoZero"/>
        <c:auto val="1"/>
        <c:lblAlgn val="ctr"/>
        <c:lblOffset val="100"/>
      </c:catAx>
      <c:valAx>
        <c:axId val="134437888"/>
        <c:scaling>
          <c:orientation val="minMax"/>
        </c:scaling>
        <c:delete val="1"/>
        <c:axPos val="b"/>
        <c:numFmt formatCode="General" sourceLinked="1"/>
        <c:tickLblPos val="none"/>
        <c:crossAx val="13443635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7.0833333333334123E-2"/>
          <c:y val="0.29892537823016491"/>
          <c:w val="0.8138888888888961"/>
          <c:h val="0.61724140781615644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7"/>
          <c:dLbls>
            <c:showCatName val="1"/>
            <c:showPercent val="1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15</c:v>
                </c:pt>
                <c:pt idx="1">
                  <c:v>5</c:v>
                </c:pt>
              </c:numCache>
            </c:numRef>
          </c:val>
        </c:ser>
        <c:dLbls>
          <c:showCatName val="1"/>
          <c:showPercent val="1"/>
        </c:dLbls>
      </c:pie3DChart>
    </c:plotArea>
    <c:plotVisOnly val="1"/>
    <c:dispBlanksAs val="zero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bar"/>
        <c:grouping val="clustered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dLbls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Val val="1"/>
          </c:dLbls>
          <c:cat>
            <c:strRef>
              <c:f>'SERV. GRUAS  '!$B$13:$B$14</c:f>
              <c:strCache>
                <c:ptCount val="2"/>
                <c:pt idx="0">
                  <c:v>GRUAS 2018</c:v>
                </c:pt>
                <c:pt idx="1">
                  <c:v>GRUAS 2019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301</c:v>
                </c:pt>
                <c:pt idx="1">
                  <c:v>290</c:v>
                </c:pt>
              </c:numCache>
            </c:numRef>
          </c:val>
        </c:ser>
        <c:dLbls>
          <c:showVal val="1"/>
        </c:dLbls>
        <c:shape val="cylinder"/>
        <c:axId val="140609792"/>
        <c:axId val="140619776"/>
        <c:axId val="0"/>
      </c:bar3DChart>
      <c:catAx>
        <c:axId val="140609792"/>
        <c:scaling>
          <c:orientation val="minMax"/>
        </c:scaling>
        <c:axPos val="l"/>
        <c:numFmt formatCode="General" sourceLinked="0"/>
        <c:maj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40619776"/>
        <c:crosses val="autoZero"/>
        <c:auto val="1"/>
        <c:lblAlgn val="ctr"/>
        <c:lblOffset val="100"/>
      </c:catAx>
      <c:valAx>
        <c:axId val="140619776"/>
        <c:scaling>
          <c:orientation val="minMax"/>
          <c:max val="400"/>
          <c:min val="50"/>
        </c:scaling>
        <c:delete val="1"/>
        <c:axPos val="b"/>
        <c:numFmt formatCode="General" sourceLinked="1"/>
        <c:majorTickMark val="none"/>
        <c:tickLblPos val="none"/>
        <c:crossAx val="140609792"/>
        <c:crosses val="autoZero"/>
        <c:crossBetween val="between"/>
        <c:majorUnit val="400"/>
        <c:minorUnit val="100"/>
      </c:valAx>
    </c:plotArea>
    <c:plotVisOnly val="1"/>
    <c:dispBlanksAs val="gap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ENE/19</c:v>
                </c:pt>
              </c:strCache>
            </c:strRef>
          </c:tx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Val val="1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51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ENE/18</c:v>
                </c:pt>
              </c:strCache>
            </c:strRef>
          </c:tx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Val val="1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27</c:v>
                </c:pt>
                <c:pt idx="1">
                  <c:v>37</c:v>
                </c:pt>
                <c:pt idx="2">
                  <c:v>30</c:v>
                </c:pt>
              </c:numCache>
            </c:numRef>
          </c:val>
        </c:ser>
        <c:dLbls>
          <c:showVal val="1"/>
        </c:dLbls>
        <c:shape val="cylinder"/>
        <c:axId val="141134080"/>
        <c:axId val="141139968"/>
        <c:axId val="0"/>
      </c:bar3DChart>
      <c:catAx>
        <c:axId val="141134080"/>
        <c:scaling>
          <c:orientation val="minMax"/>
        </c:scaling>
        <c:axPos val="b"/>
        <c:numFmt formatCode="General" sourceLinked="0"/>
        <c:majorTickMark val="none"/>
        <c:tickLblPos val="nextTo"/>
        <c:crossAx val="141139968"/>
        <c:crosses val="autoZero"/>
        <c:auto val="1"/>
        <c:lblAlgn val="ctr"/>
        <c:lblOffset val="100"/>
      </c:catAx>
      <c:valAx>
        <c:axId val="141139968"/>
        <c:scaling>
          <c:orientation val="minMax"/>
        </c:scaling>
        <c:delete val="1"/>
        <c:axPos val="l"/>
        <c:numFmt formatCode="General" sourceLinked="1"/>
        <c:tickLblPos val="none"/>
        <c:crossAx val="14113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23E-2"/>
          <c:y val="0.87183486238532126"/>
          <c:w val="0.23956672300779164"/>
          <c:h val="8.9639709600520118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DETENIDOS!$B$12</c:f>
              <c:strCache>
                <c:ptCount val="1"/>
                <c:pt idx="0">
                  <c:v>ENE/19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1784</c:v>
                </c:pt>
                <c:pt idx="1">
                  <c:v>269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ENE/18</c:v>
                </c:pt>
              </c:strCache>
            </c:strRef>
          </c:tx>
          <c:dLbls>
            <c:dLbl>
              <c:idx val="1"/>
              <c:layout>
                <c:manualLayout>
                  <c:x val="3.0769230769230852E-3"/>
                  <c:y val="-1.604278074866348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671</c:v>
                </c:pt>
                <c:pt idx="1">
                  <c:v>373</c:v>
                </c:pt>
              </c:numCache>
            </c:numRef>
          </c:val>
        </c:ser>
        <c:dLbls>
          <c:showVal val="1"/>
        </c:dLbls>
        <c:shape val="cylinder"/>
        <c:axId val="140008832"/>
        <c:axId val="140014720"/>
        <c:axId val="0"/>
      </c:bar3DChart>
      <c:catAx>
        <c:axId val="14000883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0014720"/>
        <c:crosses val="autoZero"/>
        <c:auto val="1"/>
        <c:lblAlgn val="ctr"/>
        <c:lblOffset val="100"/>
      </c:catAx>
      <c:valAx>
        <c:axId val="140014720"/>
        <c:scaling>
          <c:orientation val="minMax"/>
        </c:scaling>
        <c:delete val="1"/>
        <c:axPos val="l"/>
        <c:numFmt formatCode="General" sourceLinked="1"/>
        <c:tickLblPos val="none"/>
        <c:crossAx val="14000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9572192513369064"/>
          <c:w val="0.19171508176862517"/>
          <c:h val="6.7066613331088973E-2"/>
        </c:manualLayout>
      </c:layout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"/>
  <c:chart>
    <c:autoTitleDeleted val="1"/>
    <c:view3D>
      <c:depthPercent val="100"/>
      <c:rAngAx val="1"/>
    </c:view3D>
    <c:plotArea>
      <c:layout>
        <c:manualLayout>
          <c:layoutTarget val="inner"/>
          <c:xMode val="edge"/>
          <c:yMode val="edge"/>
          <c:x val="3.4844081434758485E-2"/>
          <c:y val="7.407407407407407E-2"/>
          <c:w val="0.95638438623236011"/>
          <c:h val="0.6518488580965196"/>
        </c:manualLayout>
      </c:layout>
      <c:bar3DChart>
        <c:barDir val="col"/>
        <c:grouping val="clustered"/>
        <c:ser>
          <c:idx val="0"/>
          <c:order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'AREA MEDICA'!$B$10:$B$19</c:f>
              <c:strCache>
                <c:ptCount val="10"/>
                <c:pt idx="0">
                  <c:v>Detenidos</c:v>
                </c:pt>
                <c:pt idx="2">
                  <c:v>Peritos</c:v>
                </c:pt>
                <c:pt idx="4">
                  <c:v>Peritos a Consignar</c:v>
                </c:pt>
                <c:pt idx="6">
                  <c:v>Otras Corporaciones</c:v>
                </c:pt>
                <c:pt idx="9">
                  <c:v>Alcoholimetrias</c:v>
                </c:pt>
              </c:strCache>
            </c:strRef>
          </c:cat>
          <c:val>
            <c:numRef>
              <c:f>'AREA MEDICA'!$C$10:$C$19</c:f>
              <c:numCache>
                <c:formatCode>General</c:formatCode>
                <c:ptCount val="10"/>
                <c:pt idx="0">
                  <c:v>2057</c:v>
                </c:pt>
                <c:pt idx="2">
                  <c:v>231</c:v>
                </c:pt>
                <c:pt idx="4">
                  <c:v>106</c:v>
                </c:pt>
                <c:pt idx="6">
                  <c:v>72</c:v>
                </c:pt>
                <c:pt idx="9">
                  <c:v>694</c:v>
                </c:pt>
              </c:numCache>
            </c:numRef>
          </c:val>
        </c:ser>
        <c:dLbls>
          <c:showVal val="1"/>
        </c:dLbls>
        <c:shape val="box"/>
        <c:axId val="141355648"/>
        <c:axId val="141357440"/>
        <c:axId val="0"/>
      </c:bar3DChart>
      <c:catAx>
        <c:axId val="141355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60000000" vert="horz"/>
          <a:lstStyle/>
          <a:p>
            <a:pPr>
              <a:defRPr sz="800"/>
            </a:pPr>
            <a:endParaRPr lang="es-MX"/>
          </a:p>
        </c:txPr>
        <c:crossAx val="141357440"/>
        <c:crosses val="autoZero"/>
        <c:auto val="1"/>
        <c:lblAlgn val="ctr"/>
        <c:lblOffset val="100"/>
      </c:catAx>
      <c:valAx>
        <c:axId val="141357440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4135564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10"/>
      <c:rotY val="0"/>
      <c:depthPercent val="100"/>
      <c:perspective val="30"/>
    </c:view3D>
    <c:floor>
      <c:spPr>
        <a:solidFill>
          <a:schemeClr val="lt1"/>
        </a:solidFill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5286704473850052E-2"/>
          <c:y val="0.14023130320388782"/>
          <c:w val="0.94454946439823562"/>
          <c:h val="0.85050149753178705"/>
        </c:manualLayout>
      </c:layout>
      <c:bar3DChart>
        <c:barDir val="col"/>
        <c:grouping val="clustered"/>
        <c:ser>
          <c:idx val="0"/>
          <c:order val="0"/>
          <c:tx>
            <c:strRef>
              <c:f>JUZGADOS!$B$21</c:f>
              <c:strCache>
                <c:ptCount val="1"/>
                <c:pt idx="0">
                  <c:v>TOTAL PROCED.  RECIBIDOS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dLbls>
            <c:dLbl>
              <c:idx val="0"/>
              <c:layout>
                <c:manualLayout>
                  <c:x val="-8.0655324511657384E-2"/>
                  <c:y val="-4.866180048661796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JUZGADOS!$G$21</c:f>
              <c:numCache>
                <c:formatCode>General</c:formatCode>
                <c:ptCount val="1"/>
                <c:pt idx="0">
                  <c:v>54</c:v>
                </c:pt>
              </c:numCache>
            </c:numRef>
          </c:val>
        </c:ser>
        <c:ser>
          <c:idx val="1"/>
          <c:order val="1"/>
          <c:tx>
            <c:strRef>
              <c:f>JUZGADOS!$B$35</c:f>
              <c:strCache>
                <c:ptCount val="1"/>
                <c:pt idx="0">
                  <c:v>TOTAL PROCED. CONCLUIDOS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JUZGADOS!$G$35</c:f>
              <c:numCache>
                <c:formatCode>General</c:formatCode>
                <c:ptCount val="1"/>
                <c:pt idx="0">
                  <c:v>51</c:v>
                </c:pt>
              </c:numCache>
            </c:numRef>
          </c:val>
        </c:ser>
        <c:dLbls>
          <c:showVal val="1"/>
        </c:dLbls>
        <c:gapWidth val="160"/>
        <c:gapDepth val="0"/>
        <c:shape val="cylinder"/>
        <c:axId val="142146560"/>
        <c:axId val="142164736"/>
        <c:axId val="0"/>
      </c:bar3DChart>
      <c:catAx>
        <c:axId val="142146560"/>
        <c:scaling>
          <c:orientation val="minMax"/>
        </c:scaling>
        <c:axPos val="b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2164736"/>
        <c:crosses val="autoZero"/>
        <c:auto val="1"/>
        <c:lblAlgn val="ctr"/>
        <c:lblOffset val="100"/>
      </c:catAx>
      <c:valAx>
        <c:axId val="142164736"/>
        <c:scaling>
          <c:orientation val="minMax"/>
          <c:max val="40"/>
          <c:min val="10"/>
        </c:scaling>
        <c:axPos val="l"/>
        <c:numFmt formatCode="General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2146560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131784330361287E-2"/>
          <c:y val="0.94079480940794813"/>
          <c:w val="0.78821884504512552"/>
          <c:h val="5.8663141559859765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'JUZG COLEGIADO'!$C$10</c:f>
              <c:strCache>
                <c:ptCount val="1"/>
                <c:pt idx="0">
                  <c:v>RECIBIDOS</c:v>
                </c:pt>
              </c:strCache>
            </c:strRef>
          </c:tx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Val val="1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APELACIÓN</c:v>
                </c:pt>
                <c:pt idx="4">
                  <c:v>INCONFORMIDAD</c:v>
                </c:pt>
                <c:pt idx="6">
                  <c:v>EXP. IRREGULAR</c:v>
                </c:pt>
              </c:strCache>
            </c:strRef>
          </c:cat>
          <c:val>
            <c:numRef>
              <c:f>'JUZG COLEGIADO'!$C$11:$C$18</c:f>
              <c:numCache>
                <c:formatCode>General</c:formatCode>
                <c:ptCount val="8"/>
                <c:pt idx="0">
                  <c:v>0</c:v>
                </c:pt>
                <c:pt idx="2">
                  <c:v>3</c:v>
                </c:pt>
                <c:pt idx="4">
                  <c:v>1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'JUZG COLEGIADO'!$D$10</c:f>
              <c:strCache>
                <c:ptCount val="1"/>
                <c:pt idx="0">
                  <c:v>CONCLUIDOS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Val val="1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APELACIÓN</c:v>
                </c:pt>
                <c:pt idx="4">
                  <c:v>INCONFORMIDAD</c:v>
                </c:pt>
                <c:pt idx="6">
                  <c:v>EXP. IRREGULAR</c:v>
                </c:pt>
              </c:strCache>
            </c:strRef>
          </c:cat>
          <c:val>
            <c:numRef>
              <c:f>'JUZG COLEGIADO'!$D$11:$D$18</c:f>
              <c:numCache>
                <c:formatCode>General</c:formatCode>
                <c:ptCount val="8"/>
                <c:pt idx="0">
                  <c:v>0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</c:numCache>
            </c:numRef>
          </c:val>
        </c:ser>
        <c:dLbls>
          <c:showVal val="1"/>
        </c:dLbls>
        <c:shape val="box"/>
        <c:axId val="142254848"/>
        <c:axId val="142256384"/>
        <c:axId val="0"/>
      </c:bar3DChart>
      <c:catAx>
        <c:axId val="142254848"/>
        <c:scaling>
          <c:orientation val="minMax"/>
        </c:scaling>
        <c:axPos val="b"/>
        <c:majorTickMark val="none"/>
        <c:tickLblPos val="nextTo"/>
        <c:crossAx val="142256384"/>
        <c:crosses val="autoZero"/>
        <c:auto val="1"/>
        <c:lblAlgn val="ctr"/>
        <c:lblOffset val="100"/>
      </c:catAx>
      <c:valAx>
        <c:axId val="142256384"/>
        <c:scaling>
          <c:orientation val="minMax"/>
        </c:scaling>
        <c:delete val="1"/>
        <c:axPos val="l"/>
        <c:numFmt formatCode="General" sourceLinked="1"/>
        <c:tickLblPos val="none"/>
        <c:crossAx val="14225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5478324632924243"/>
          <c:y val="1.6614745586708203E-2"/>
          <c:w val="0.23248796782885506"/>
          <c:h val="0.19556765684663249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'JUZG MENORES'!$C$10</c:f>
              <c:strCache>
                <c:ptCount val="1"/>
                <c:pt idx="0">
                  <c:v>HOMBRE</c:v>
                </c:pt>
              </c:strCache>
            </c:strRef>
          </c:tx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Val val="1"/>
          </c:dLbls>
          <c:cat>
            <c:numRef>
              <c:f>'JUZG MENORES'!$B$11:$B$17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</c:numCache>
            </c:numRef>
          </c:cat>
          <c:val>
            <c:numRef>
              <c:f>'JUZG MENORES'!$C$11:$C$17</c:f>
              <c:numCache>
                <c:formatCode>General</c:formatCode>
                <c:ptCount val="7"/>
                <c:pt idx="0">
                  <c:v>0</c:v>
                </c:pt>
                <c:pt idx="1">
                  <c:v>9</c:v>
                </c:pt>
                <c:pt idx="2">
                  <c:v>27</c:v>
                </c:pt>
                <c:pt idx="3">
                  <c:v>40</c:v>
                </c:pt>
                <c:pt idx="4">
                  <c:v>53</c:v>
                </c:pt>
                <c:pt idx="5">
                  <c:v>70</c:v>
                </c:pt>
              </c:numCache>
            </c:numRef>
          </c:val>
        </c:ser>
        <c:ser>
          <c:idx val="1"/>
          <c:order val="1"/>
          <c:tx>
            <c:strRef>
              <c:f>'JUZG MENORES'!$D$10</c:f>
              <c:strCache>
                <c:ptCount val="1"/>
                <c:pt idx="0">
                  <c:v>MUJER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Val val="1"/>
          </c:dLbls>
          <c:cat>
            <c:numRef>
              <c:f>'JUZG MENORES'!$B$11:$B$17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</c:numCache>
            </c:numRef>
          </c:cat>
          <c:val>
            <c:numRef>
              <c:f>'JUZG MENORES'!$D$11:$D$17</c:f>
              <c:numCache>
                <c:formatCode>General</c:formatCode>
                <c:ptCount val="7"/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dLbls>
          <c:showVal val="1"/>
        </c:dLbls>
        <c:shape val="box"/>
        <c:axId val="142333056"/>
        <c:axId val="142334592"/>
        <c:axId val="0"/>
      </c:bar3DChart>
      <c:catAx>
        <c:axId val="142333056"/>
        <c:scaling>
          <c:orientation val="minMax"/>
        </c:scaling>
        <c:axPos val="b"/>
        <c:numFmt formatCode="General" sourceLinked="1"/>
        <c:majorTickMark val="none"/>
        <c:tickLblPos val="nextTo"/>
        <c:crossAx val="142334592"/>
        <c:crosses val="autoZero"/>
        <c:auto val="1"/>
        <c:lblAlgn val="ctr"/>
        <c:lblOffset val="100"/>
      </c:catAx>
      <c:valAx>
        <c:axId val="142334592"/>
        <c:scaling>
          <c:orientation val="minMax"/>
        </c:scaling>
        <c:delete val="1"/>
        <c:axPos val="l"/>
        <c:numFmt formatCode="General" sourceLinked="1"/>
        <c:tickLblPos val="none"/>
        <c:crossAx val="14233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5478324632924243"/>
          <c:y val="1.6614745586708203E-2"/>
          <c:w val="0.23248796782885506"/>
          <c:h val="0.19556765684663249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ENE/19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20</c:v>
                </c:pt>
                <c:pt idx="3">
                  <c:v>57</c:v>
                </c:pt>
                <c:pt idx="4">
                  <c:v>61</c:v>
                </c:pt>
                <c:pt idx="5">
                  <c:v>196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ENE/18</c:v>
                </c:pt>
              </c:strCache>
            </c:strRef>
          </c:tx>
          <c:dLbls>
            <c:dLbl>
              <c:idx val="2"/>
              <c:layout>
                <c:manualLayout>
                  <c:x val="2.7156549520766841E-2"/>
                  <c:y val="-1.0309278350515561E-2"/>
                </c:manualLayout>
              </c:layout>
              <c:showVal val="1"/>
            </c:dLbl>
            <c:dLbl>
              <c:idx val="3"/>
              <c:layout>
                <c:manualLayout>
                  <c:x val="3.1948881789137379E-2"/>
                  <c:y val="2.5773195876288659E-3"/>
                </c:manualLayout>
              </c:layout>
              <c:showVal val="1"/>
            </c:dLbl>
            <c:dLbl>
              <c:idx val="4"/>
              <c:layout>
                <c:manualLayout>
                  <c:x val="3.1948881789137379E-2"/>
                  <c:y val="-5.1546391752577319E-3"/>
                </c:manualLayout>
              </c:layout>
              <c:showVal val="1"/>
            </c:dLbl>
            <c:dLbl>
              <c:idx val="5"/>
              <c:layout>
                <c:manualLayout>
                  <c:x val="4.1533546325878586E-2"/>
                  <c:y val="-1.288659793814434E-2"/>
                </c:manualLayout>
              </c:layout>
              <c:showVal val="1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27</c:v>
                </c:pt>
                <c:pt idx="3">
                  <c:v>47</c:v>
                </c:pt>
                <c:pt idx="4">
                  <c:v>90</c:v>
                </c:pt>
                <c:pt idx="5">
                  <c:v>248</c:v>
                </c:pt>
              </c:numCache>
            </c:numRef>
          </c:val>
        </c:ser>
        <c:dLbls>
          <c:showVal val="1"/>
        </c:dLbls>
        <c:shape val="cylinder"/>
        <c:axId val="134129536"/>
        <c:axId val="134131072"/>
        <c:axId val="0"/>
      </c:bar3DChart>
      <c:catAx>
        <c:axId val="1341295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60000000" vert="horz"/>
          <a:lstStyle/>
          <a:p>
            <a:pPr>
              <a:defRPr sz="900"/>
            </a:pPr>
            <a:endParaRPr lang="es-MX"/>
          </a:p>
        </c:txPr>
        <c:crossAx val="134131072"/>
        <c:crosses val="autoZero"/>
        <c:auto val="1"/>
        <c:lblAlgn val="ctr"/>
        <c:lblOffset val="100"/>
      </c:catAx>
      <c:valAx>
        <c:axId val="134131072"/>
        <c:scaling>
          <c:orientation val="minMax"/>
        </c:scaling>
        <c:delete val="1"/>
        <c:axPos val="l"/>
        <c:numFmt formatCode="General" sourceLinked="1"/>
        <c:tickLblPos val="none"/>
        <c:crossAx val="13412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93334950077116652"/>
          <c:w val="0.21815975191107595"/>
          <c:h val="4.3956895851936031E-2"/>
        </c:manualLayout>
      </c:layout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TAXIS!$C$14</c:f>
              <c:strCache>
                <c:ptCount val="1"/>
                <c:pt idx="0">
                  <c:v>ENE/19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39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ENE/18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3</c:v>
                </c:pt>
              </c:numCache>
            </c:numRef>
          </c:val>
        </c:ser>
        <c:dLbls>
          <c:showVal val="1"/>
        </c:dLbls>
        <c:shape val="cylinder"/>
        <c:axId val="134277760"/>
        <c:axId val="134287744"/>
        <c:axId val="0"/>
      </c:bar3DChart>
      <c:catAx>
        <c:axId val="13427776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4287744"/>
        <c:crosses val="autoZero"/>
        <c:auto val="1"/>
        <c:lblAlgn val="ctr"/>
        <c:lblOffset val="100"/>
      </c:catAx>
      <c:valAx>
        <c:axId val="134287744"/>
        <c:scaling>
          <c:orientation val="minMax"/>
        </c:scaling>
        <c:delete val="1"/>
        <c:axPos val="l"/>
        <c:numFmt formatCode="General" sourceLinked="1"/>
        <c:tickLblPos val="none"/>
        <c:crossAx val="13427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90496424185508917"/>
          <c:w val="0.22101525147194448"/>
          <c:h val="7.3817573262057859E-2"/>
        </c:manualLayout>
      </c:layout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autoTitleDeleted val="1"/>
    <c:view3D>
      <c:perspective val="30"/>
    </c:view3D>
    <c:plotArea>
      <c:layout/>
      <c:bar3DChart>
        <c:barDir val="col"/>
        <c:grouping val="clustered"/>
        <c:ser>
          <c:idx val="0"/>
          <c:order val="0"/>
          <c:tx>
            <c:strRef>
              <c:f>AUTOBUSES!$C$14</c:f>
              <c:strCache>
                <c:ptCount val="1"/>
                <c:pt idx="0">
                  <c:v>ENE/19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ENE/18</c:v>
                </c:pt>
              </c:strCache>
            </c:strRef>
          </c:tx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shape val="cylinder"/>
        <c:axId val="134578176"/>
        <c:axId val="134579712"/>
        <c:axId val="0"/>
      </c:bar3DChart>
      <c:catAx>
        <c:axId val="134578176"/>
        <c:scaling>
          <c:orientation val="minMax"/>
        </c:scaling>
        <c:axPos val="b"/>
        <c:numFmt formatCode="General" sourceLinked="0"/>
        <c:majorTickMark val="none"/>
        <c:tickLblPos val="nextTo"/>
        <c:crossAx val="134579712"/>
        <c:crosses val="autoZero"/>
        <c:auto val="1"/>
        <c:lblAlgn val="ctr"/>
        <c:lblOffset val="100"/>
      </c:catAx>
      <c:valAx>
        <c:axId val="134579712"/>
        <c:scaling>
          <c:orientation val="minMax"/>
        </c:scaling>
        <c:delete val="1"/>
        <c:axPos val="l"/>
        <c:numFmt formatCode="General" sourceLinked="1"/>
        <c:tickLblPos val="none"/>
        <c:crossAx val="13457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5999E-2"/>
          <c:y val="0.90270124292314735"/>
          <c:w val="0.22030832302986919"/>
          <c:h val="5.6057786165159079E-2"/>
        </c:manualLayout>
      </c:layout>
      <c:txPr>
        <a:bodyPr/>
        <a:lstStyle/>
        <a:p>
          <a:pPr>
            <a:defRPr sz="1400" b="1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29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Val val="1"/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82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102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dLbls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Val val="1"/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78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69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Val val="1"/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60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Val val="1"/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51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Val val="1"/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55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Val val="1"/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18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19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Val val="1"/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7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Val val="1"/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13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val>
            <c:numRef>
              <c:f>'ACC X  EDADES'!$F$26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Val val="1"/>
        </c:dLbls>
        <c:shape val="cylinder"/>
        <c:axId val="139137792"/>
        <c:axId val="139139328"/>
        <c:axId val="0"/>
      </c:bar3DChart>
      <c:catAx>
        <c:axId val="139137792"/>
        <c:scaling>
          <c:orientation val="minMax"/>
        </c:scaling>
        <c:axPos val="b"/>
        <c:majorTickMark val="none"/>
        <c:tickLblPos val="nextTo"/>
        <c:crossAx val="139139328"/>
        <c:crosses val="autoZero"/>
        <c:auto val="1"/>
        <c:lblAlgn val="ctr"/>
        <c:lblOffset val="100"/>
      </c:catAx>
      <c:valAx>
        <c:axId val="139139328"/>
        <c:scaling>
          <c:orientation val="minMax"/>
        </c:scaling>
        <c:delete val="1"/>
        <c:axPos val="l"/>
        <c:numFmt formatCode="#,##0" sourceLinked="1"/>
        <c:majorTickMark val="none"/>
        <c:tickLblPos val="none"/>
        <c:crossAx val="13913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235"/>
          <c:h val="0.54342344227541273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7"/>
  <c:chart>
    <c:title>
      <c:tx>
        <c:rich>
          <a:bodyPr rot="0" vert="horz"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dLbls>
          <c:showVal val="1"/>
        </c:dLbls>
        <c:shape val="cylinder"/>
        <c:axId val="139332224"/>
        <c:axId val="139334016"/>
        <c:axId val="0"/>
      </c:bar3DChart>
      <c:catAx>
        <c:axId val="13933222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9334016"/>
        <c:crosses val="autoZero"/>
        <c:auto val="1"/>
        <c:lblAlgn val="ctr"/>
        <c:lblOffset val="100"/>
      </c:catAx>
      <c:valAx>
        <c:axId val="139334016"/>
        <c:scaling>
          <c:orientation val="minMax"/>
        </c:scaling>
        <c:delete val="1"/>
        <c:axPos val="l"/>
        <c:numFmt formatCode="#,##0" sourceLinked="1"/>
        <c:majorTickMark val="none"/>
        <c:tickLblPos val="none"/>
        <c:crossAx val="13933222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"/>
  <c:chart>
    <c:autoTitleDeleted val="1"/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Val val="1"/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16</c:v>
                </c:pt>
                <c:pt idx="8">
                  <c:v>30</c:v>
                </c:pt>
                <c:pt idx="9">
                  <c:v>10</c:v>
                </c:pt>
                <c:pt idx="10">
                  <c:v>17</c:v>
                </c:pt>
                <c:pt idx="11">
                  <c:v>22</c:v>
                </c:pt>
                <c:pt idx="12">
                  <c:v>12</c:v>
                </c:pt>
                <c:pt idx="13">
                  <c:v>28</c:v>
                </c:pt>
                <c:pt idx="14">
                  <c:v>20</c:v>
                </c:pt>
                <c:pt idx="15">
                  <c:v>30</c:v>
                </c:pt>
                <c:pt idx="16">
                  <c:v>24</c:v>
                </c:pt>
                <c:pt idx="17">
                  <c:v>23</c:v>
                </c:pt>
                <c:pt idx="18">
                  <c:v>14</c:v>
                </c:pt>
                <c:pt idx="19">
                  <c:v>16</c:v>
                </c:pt>
                <c:pt idx="20">
                  <c:v>10</c:v>
                </c:pt>
                <c:pt idx="21">
                  <c:v>12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</c:ser>
        <c:dLbls>
          <c:showVal val="1"/>
        </c:dLbls>
        <c:gapWidth val="75"/>
        <c:shape val="cylinder"/>
        <c:axId val="139894144"/>
        <c:axId val="139900032"/>
        <c:axId val="0"/>
      </c:bar3DChart>
      <c:catAx>
        <c:axId val="139894144"/>
        <c:scaling>
          <c:orientation val="minMax"/>
        </c:scaling>
        <c:axPos val="b"/>
        <c:numFmt formatCode="General" sourceLinked="0"/>
        <c:majorTickMark val="none"/>
        <c:tickLblPos val="nextTo"/>
        <c:crossAx val="139900032"/>
        <c:crosses val="autoZero"/>
        <c:auto val="1"/>
        <c:lblAlgn val="ctr"/>
        <c:lblOffset val="100"/>
      </c:catAx>
      <c:valAx>
        <c:axId val="139900032"/>
        <c:scaling>
          <c:orientation val="minMax"/>
        </c:scaling>
        <c:delete val="1"/>
        <c:axPos val="l"/>
        <c:numFmt formatCode="#,##0" sourceLinked="1"/>
        <c:majorTickMark val="none"/>
        <c:tickLblPos val="none"/>
        <c:crossAx val="1398941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16</c:v>
                </c:pt>
                <c:pt idx="8">
                  <c:v>30</c:v>
                </c:pt>
                <c:pt idx="9">
                  <c:v>10</c:v>
                </c:pt>
                <c:pt idx="10">
                  <c:v>17</c:v>
                </c:pt>
                <c:pt idx="11">
                  <c:v>22</c:v>
                </c:pt>
                <c:pt idx="12">
                  <c:v>12</c:v>
                </c:pt>
                <c:pt idx="13">
                  <c:v>28</c:v>
                </c:pt>
                <c:pt idx="14">
                  <c:v>20</c:v>
                </c:pt>
                <c:pt idx="15">
                  <c:v>30</c:v>
                </c:pt>
                <c:pt idx="16">
                  <c:v>24</c:v>
                </c:pt>
                <c:pt idx="17">
                  <c:v>23</c:v>
                </c:pt>
                <c:pt idx="18">
                  <c:v>14</c:v>
                </c:pt>
                <c:pt idx="19">
                  <c:v>16</c:v>
                </c:pt>
                <c:pt idx="20">
                  <c:v>10</c:v>
                </c:pt>
                <c:pt idx="21">
                  <c:v>12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3"/>
  <c:chart>
    <c:autoTitleDeleted val="1"/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'ESTADO DE EBRIEDAD'!$B$12:$B$35</c:f>
              <c:strCache>
                <c:ptCount val="11"/>
                <c:pt idx="0">
                  <c:v>01:00 A 02:00</c:v>
                </c:pt>
                <c:pt idx="1">
                  <c:v>04:00 A 05:00</c:v>
                </c:pt>
                <c:pt idx="2">
                  <c:v>05:00 A 06:00</c:v>
                </c:pt>
                <c:pt idx="3">
                  <c:v>08:00 A 09:00</c:v>
                </c:pt>
                <c:pt idx="4">
                  <c:v>10:00 A 11:00</c:v>
                </c:pt>
                <c:pt idx="5">
                  <c:v>17:00 A 18:00</c:v>
                </c:pt>
                <c:pt idx="6">
                  <c:v>18:00 A 19:00</c:v>
                </c:pt>
                <c:pt idx="7">
                  <c:v>19:00 A 20:00</c:v>
                </c:pt>
                <c:pt idx="8">
                  <c:v>20:00 A 21:00</c:v>
                </c:pt>
                <c:pt idx="9">
                  <c:v>21:00 A 22:00</c:v>
                </c:pt>
                <c:pt idx="10">
                  <c:v>22:00 A 23:00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11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</c:ser>
        <c:dLbls>
          <c:showVal val="1"/>
        </c:dLbls>
        <c:shape val="box"/>
        <c:axId val="139977088"/>
        <c:axId val="139978624"/>
        <c:axId val="0"/>
      </c:bar3DChart>
      <c:catAx>
        <c:axId val="139977088"/>
        <c:scaling>
          <c:orientation val="minMax"/>
        </c:scaling>
        <c:axPos val="l"/>
        <c:numFmt formatCode="General" sourceLinked="0"/>
        <c:majorTickMark val="none"/>
        <c:tickLblPos val="nextTo"/>
        <c:crossAx val="139978624"/>
        <c:crosses val="autoZero"/>
        <c:auto val="1"/>
        <c:lblAlgn val="ctr"/>
        <c:lblOffset val="100"/>
      </c:catAx>
      <c:valAx>
        <c:axId val="139978624"/>
        <c:scaling>
          <c:orientation val="minMax"/>
        </c:scaling>
        <c:delete val="1"/>
        <c:axPos val="b"/>
        <c:numFmt formatCode="General" sourceLinked="1"/>
        <c:tickLblPos val="none"/>
        <c:crossAx val="13997708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 orientation="landscape" verticalDpi="0"/>
  </c:printSettings>
</c:chartSpac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20.png"/><Relationship Id="rId1" Type="http://schemas.openxmlformats.org/officeDocument/2006/relationships/image" Target="../media/image1.jpe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jpeg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jpeg"/><Relationship Id="rId4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image" Target="../media/image9.png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5" Type="http://schemas.openxmlformats.org/officeDocument/2006/relationships/image" Target="../media/image12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1</xdr:row>
      <xdr:rowOff>63501</xdr:rowOff>
    </xdr:from>
    <xdr:to>
      <xdr:col>1</xdr:col>
      <xdr:colOff>1511300</xdr:colOff>
      <xdr:row>10</xdr:row>
      <xdr:rowOff>190501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52500" y="228601"/>
          <a:ext cx="1181100" cy="134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12</xdr:row>
      <xdr:rowOff>38100</xdr:rowOff>
    </xdr:from>
    <xdr:to>
      <xdr:col>13</xdr:col>
      <xdr:colOff>0</xdr:colOff>
      <xdr:row>37</xdr:row>
      <xdr:rowOff>101600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382932</xdr:colOff>
      <xdr:row>33</xdr:row>
      <xdr:rowOff>50801</xdr:rowOff>
    </xdr:from>
    <xdr:to>
      <xdr:col>2</xdr:col>
      <xdr:colOff>341318</xdr:colOff>
      <xdr:row>38</xdr:row>
      <xdr:rowOff>53975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2532" y="7416801"/>
          <a:ext cx="24221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711200</xdr:colOff>
      <xdr:row>1</xdr:row>
      <xdr:rowOff>51864</xdr:rowOff>
    </xdr:from>
    <xdr:to>
      <xdr:col>12</xdr:col>
      <xdr:colOff>800100</xdr:colOff>
      <xdr:row>10</xdr:row>
      <xdr:rowOff>190045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1404600" y="216964"/>
          <a:ext cx="1714500" cy="13573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165100</xdr:colOff>
      <xdr:row>27</xdr:row>
      <xdr:rowOff>101600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330200</xdr:colOff>
      <xdr:row>32</xdr:row>
      <xdr:rowOff>77157</xdr:rowOff>
    </xdr:from>
    <xdr:to>
      <xdr:col>13</xdr:col>
      <xdr:colOff>514386</xdr:colOff>
      <xdr:row>37</xdr:row>
      <xdr:rowOff>7996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347200" y="7684457"/>
          <a:ext cx="2622586" cy="8833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508000</xdr:colOff>
      <xdr:row>1</xdr:row>
      <xdr:rowOff>114300</xdr:rowOff>
    </xdr:from>
    <xdr:to>
      <xdr:col>13</xdr:col>
      <xdr:colOff>97765</xdr:colOff>
      <xdr:row>7</xdr:row>
      <xdr:rowOff>95250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0337800" y="304800"/>
          <a:ext cx="12153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304800</xdr:colOff>
      <xdr:row>2</xdr:row>
      <xdr:rowOff>127000</xdr:rowOff>
    </xdr:from>
    <xdr:to>
      <xdr:col>13</xdr:col>
      <xdr:colOff>707365</xdr:colOff>
      <xdr:row>8</xdr:row>
      <xdr:rowOff>107950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0909300" y="508000"/>
          <a:ext cx="12153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23</xdr:row>
      <xdr:rowOff>241300</xdr:rowOff>
    </xdr:from>
    <xdr:to>
      <xdr:col>2</xdr:col>
      <xdr:colOff>444658</xdr:colOff>
      <xdr:row>25</xdr:row>
      <xdr:rowOff>266700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" y="7099300"/>
          <a:ext cx="2413158" cy="812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</xdr:row>
      <xdr:rowOff>165100</xdr:rowOff>
    </xdr:from>
    <xdr:to>
      <xdr:col>0</xdr:col>
      <xdr:colOff>1701800</xdr:colOff>
      <xdr:row>8</xdr:row>
      <xdr:rowOff>279400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100" y="5461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190500</xdr:rowOff>
    </xdr:from>
    <xdr:to>
      <xdr:col>13</xdr:col>
      <xdr:colOff>685800</xdr:colOff>
      <xdr:row>23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127000</xdr:colOff>
      <xdr:row>3</xdr:row>
      <xdr:rowOff>0</xdr:rowOff>
    </xdr:from>
    <xdr:to>
      <xdr:col>12</xdr:col>
      <xdr:colOff>516865</xdr:colOff>
      <xdr:row>8</xdr:row>
      <xdr:rowOff>171450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0553700" y="571500"/>
          <a:ext cx="11899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800099</xdr:colOff>
      <xdr:row>25</xdr:row>
      <xdr:rowOff>247020</xdr:rowOff>
    </xdr:from>
    <xdr:to>
      <xdr:col>13</xdr:col>
      <xdr:colOff>254000</xdr:colOff>
      <xdr:row>28</xdr:row>
      <xdr:rowOff>215899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626599" y="7879720"/>
          <a:ext cx="2654301" cy="8197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28575</xdr:rowOff>
    </xdr:from>
    <xdr:to>
      <xdr:col>1</xdr:col>
      <xdr:colOff>742950</xdr:colOff>
      <xdr:row>3</xdr:row>
      <xdr:rowOff>104775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390525" y="28575"/>
          <a:ext cx="6667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19</xdr:row>
      <xdr:rowOff>142875</xdr:rowOff>
    </xdr:from>
    <xdr:to>
      <xdr:col>4</xdr:col>
      <xdr:colOff>1143000</xdr:colOff>
      <xdr:row>33</xdr:row>
      <xdr:rowOff>104774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161925</xdr:colOff>
      <xdr:row>27</xdr:row>
      <xdr:rowOff>36342</xdr:rowOff>
    </xdr:from>
    <xdr:to>
      <xdr:col>7</xdr:col>
      <xdr:colOff>358811</xdr:colOff>
      <xdr:row>30</xdr:row>
      <xdr:rowOff>100071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48400" y="5198892"/>
          <a:ext cx="1816136" cy="5495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266700</xdr:colOff>
      <xdr:row>0</xdr:row>
      <xdr:rowOff>155723</xdr:rowOff>
    </xdr:from>
    <xdr:to>
      <xdr:col>7</xdr:col>
      <xdr:colOff>514350</xdr:colOff>
      <xdr:row>4</xdr:row>
      <xdr:rowOff>228599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162800" y="155723"/>
          <a:ext cx="1057275" cy="9777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123827</xdr:rowOff>
    </xdr:from>
    <xdr:to>
      <xdr:col>1</xdr:col>
      <xdr:colOff>95250</xdr:colOff>
      <xdr:row>5</xdr:row>
      <xdr:rowOff>142875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266700" y="123827"/>
          <a:ext cx="714375" cy="828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114300</xdr:colOff>
      <xdr:row>0</xdr:row>
      <xdr:rowOff>57150</xdr:rowOff>
    </xdr:from>
    <xdr:to>
      <xdr:col>24</xdr:col>
      <xdr:colOff>771525</xdr:colOff>
      <xdr:row>5</xdr:row>
      <xdr:rowOff>28576</xdr:rowOff>
    </xdr:to>
    <xdr:pic>
      <xdr:nvPicPr>
        <xdr:cNvPr id="9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13115925" y="57150"/>
          <a:ext cx="657225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876300</xdr:colOff>
      <xdr:row>36</xdr:row>
      <xdr:rowOff>0</xdr:rowOff>
    </xdr:from>
    <xdr:to>
      <xdr:col>29</xdr:col>
      <xdr:colOff>614828</xdr:colOff>
      <xdr:row>38</xdr:row>
      <xdr:rowOff>113626</xdr:rowOff>
    </xdr:to>
    <xdr:pic>
      <xdr:nvPicPr>
        <xdr:cNvPr id="10" name="Imagen 1" descr="E:\LOGOS2014\logo 2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02025" y="9039038"/>
          <a:ext cx="2643653" cy="32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</xdr:colOff>
      <xdr:row>11</xdr:row>
      <xdr:rowOff>209549</xdr:rowOff>
    </xdr:from>
    <xdr:to>
      <xdr:col>22</xdr:col>
      <xdr:colOff>523875</xdr:colOff>
      <xdr:row>28</xdr:row>
      <xdr:rowOff>19050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228600</xdr:colOff>
      <xdr:row>1</xdr:row>
      <xdr:rowOff>0</xdr:rowOff>
    </xdr:from>
    <xdr:to>
      <xdr:col>8</xdr:col>
      <xdr:colOff>659004</xdr:colOff>
      <xdr:row>5</xdr:row>
      <xdr:rowOff>102673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4914900" y="161925"/>
          <a:ext cx="811404" cy="7503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48106</xdr:colOff>
      <xdr:row>35</xdr:row>
      <xdr:rowOff>76200</xdr:rowOff>
    </xdr:from>
    <xdr:to>
      <xdr:col>9</xdr:col>
      <xdr:colOff>171450</xdr:colOff>
      <xdr:row>38</xdr:row>
      <xdr:rowOff>130404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734406" y="8896350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21</xdr:col>
      <xdr:colOff>152881</xdr:colOff>
      <xdr:row>35</xdr:row>
      <xdr:rowOff>47625</xdr:rowOff>
    </xdr:from>
    <xdr:to>
      <xdr:col>22</xdr:col>
      <xdr:colOff>657225</xdr:colOff>
      <xdr:row>38</xdr:row>
      <xdr:rowOff>101829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554181" y="8867775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114299</xdr:rowOff>
    </xdr:from>
    <xdr:to>
      <xdr:col>1</xdr:col>
      <xdr:colOff>855744</xdr:colOff>
      <xdr:row>7</xdr:row>
      <xdr:rowOff>28575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409575" y="114299"/>
          <a:ext cx="71286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31</xdr:row>
      <xdr:rowOff>38100</xdr:rowOff>
    </xdr:from>
    <xdr:to>
      <xdr:col>1</xdr:col>
      <xdr:colOff>1333019</xdr:colOff>
      <xdr:row>34</xdr:row>
      <xdr:rowOff>6579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33375" y="5381625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1</xdr:row>
      <xdr:rowOff>9525</xdr:rowOff>
    </xdr:from>
    <xdr:to>
      <xdr:col>12</xdr:col>
      <xdr:colOff>668528</xdr:colOff>
      <xdr:row>6</xdr:row>
      <xdr:rowOff>104775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191375" y="171450"/>
          <a:ext cx="954278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10</xdr:row>
      <xdr:rowOff>28576</xdr:rowOff>
    </xdr:from>
    <xdr:to>
      <xdr:col>12</xdr:col>
      <xdr:colOff>704850</xdr:colOff>
      <xdr:row>32</xdr:row>
      <xdr:rowOff>47626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114299</xdr:rowOff>
    </xdr:from>
    <xdr:to>
      <xdr:col>1</xdr:col>
      <xdr:colOff>855744</xdr:colOff>
      <xdr:row>7</xdr:row>
      <xdr:rowOff>28575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400050" y="114299"/>
          <a:ext cx="71286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30</xdr:row>
      <xdr:rowOff>38100</xdr:rowOff>
    </xdr:from>
    <xdr:to>
      <xdr:col>1</xdr:col>
      <xdr:colOff>1333019</xdr:colOff>
      <xdr:row>33</xdr:row>
      <xdr:rowOff>6579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23850" y="5657850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1</xdr:row>
      <xdr:rowOff>9525</xdr:rowOff>
    </xdr:from>
    <xdr:to>
      <xdr:col>12</xdr:col>
      <xdr:colOff>668528</xdr:colOff>
      <xdr:row>6</xdr:row>
      <xdr:rowOff>104775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219950" y="171450"/>
          <a:ext cx="954278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10</xdr:row>
      <xdr:rowOff>28576</xdr:rowOff>
    </xdr:from>
    <xdr:to>
      <xdr:col>12</xdr:col>
      <xdr:colOff>704850</xdr:colOff>
      <xdr:row>31</xdr:row>
      <xdr:rowOff>47626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76200</xdr:colOff>
      <xdr:row>21</xdr:row>
      <xdr:rowOff>39383</xdr:rowOff>
    </xdr:from>
    <xdr:ext cx="3267075" cy="968983"/>
    <xdr:sp macro="" textlink="">
      <xdr:nvSpPr>
        <xdr:cNvPr id="6" name="5 CuadroTexto"/>
        <xdr:cNvSpPr txBox="1"/>
      </xdr:nvSpPr>
      <xdr:spPr>
        <a:xfrm>
          <a:off x="333375" y="4192283"/>
          <a:ext cx="3267075" cy="9689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ctr" anchorCtr="1">
          <a:spAutoFit/>
        </a:bodyPr>
        <a:lstStyle/>
        <a:p>
          <a:pPr algn="ctr"/>
          <a:r>
            <a:rPr lang="es-MX" sz="1400"/>
            <a:t>A</a:t>
          </a:r>
          <a:r>
            <a:rPr lang="es-MX" sz="1400" baseline="0"/>
            <a:t>   todos los  menores de edad se les  da seguimeito y proporciona atención integral  en  área de Psicología del TJM, CIJ, DIF o ANEXOS  segun sea  requerido.</a:t>
          </a:r>
          <a:endParaRPr lang="es-MX" sz="14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66195</xdr:colOff>
      <xdr:row>0</xdr:row>
      <xdr:rowOff>152400</xdr:rowOff>
    </xdr:from>
    <xdr:to>
      <xdr:col>2</xdr:col>
      <xdr:colOff>1020473</xdr:colOff>
      <xdr:row>6</xdr:row>
      <xdr:rowOff>63351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4942995" y="152400"/>
          <a:ext cx="954278" cy="88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3333750</xdr:colOff>
      <xdr:row>37</xdr:row>
      <xdr:rowOff>28575</xdr:rowOff>
    </xdr:from>
    <xdr:to>
      <xdr:col>2</xdr:col>
      <xdr:colOff>409094</xdr:colOff>
      <xdr:row>40</xdr:row>
      <xdr:rowOff>87942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657600" y="7315200"/>
          <a:ext cx="1428269" cy="545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355601</xdr:colOff>
      <xdr:row>4</xdr:row>
      <xdr:rowOff>139700</xdr:rowOff>
    </xdr:from>
    <xdr:to>
      <xdr:col>1</xdr:col>
      <xdr:colOff>1219200</xdr:colOff>
      <xdr:row>12</xdr:row>
      <xdr:rowOff>50800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601" y="901700"/>
          <a:ext cx="1435099" cy="149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622300</xdr:colOff>
      <xdr:row>13</xdr:row>
      <xdr:rowOff>254000</xdr:rowOff>
    </xdr:from>
    <xdr:to>
      <xdr:col>14</xdr:col>
      <xdr:colOff>444500</xdr:colOff>
      <xdr:row>31</xdr:row>
      <xdr:rowOff>88900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609600</xdr:colOff>
      <xdr:row>35</xdr:row>
      <xdr:rowOff>227537</xdr:rowOff>
    </xdr:from>
    <xdr:to>
      <xdr:col>14</xdr:col>
      <xdr:colOff>631486</xdr:colOff>
      <xdr:row>39</xdr:row>
      <xdr:rowOff>78311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985500" y="8850837"/>
          <a:ext cx="24602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24</xdr:col>
      <xdr:colOff>594968</xdr:colOff>
      <xdr:row>5</xdr:row>
      <xdr:rowOff>165100</xdr:rowOff>
    </xdr:from>
    <xdr:to>
      <xdr:col>26</xdr:col>
      <xdr:colOff>683868</xdr:colOff>
      <xdr:row>12</xdr:row>
      <xdr:rowOff>125481</xdr:rowOff>
    </xdr:to>
    <xdr:pic>
      <xdr:nvPicPr>
        <xdr:cNvPr id="9" name="8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21537268" y="1117600"/>
          <a:ext cx="1714500" cy="13573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381000</xdr:colOff>
      <xdr:row>4</xdr:row>
      <xdr:rowOff>109548</xdr:rowOff>
    </xdr:from>
    <xdr:to>
      <xdr:col>14</xdr:col>
      <xdr:colOff>203200</xdr:colOff>
      <xdr:row>10</xdr:row>
      <xdr:rowOff>49281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1569700" y="871548"/>
          <a:ext cx="1447800" cy="11462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8</xdr:row>
      <xdr:rowOff>63500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700" y="228601"/>
          <a:ext cx="1460625" cy="1358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241300</xdr:colOff>
      <xdr:row>31</xdr:row>
      <xdr:rowOff>37037</xdr:rowOff>
    </xdr:from>
    <xdr:to>
      <xdr:col>2</xdr:col>
      <xdr:colOff>85386</xdr:colOff>
      <xdr:row>35</xdr:row>
      <xdr:rowOff>103711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2000" y="7237937"/>
          <a:ext cx="24602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215900</xdr:colOff>
      <xdr:row>1</xdr:row>
      <xdr:rowOff>32809</xdr:rowOff>
    </xdr:from>
    <xdr:to>
      <xdr:col>13</xdr:col>
      <xdr:colOff>127000</xdr:colOff>
      <xdr:row>8</xdr:row>
      <xdr:rowOff>36581</xdr:rowOff>
    </xdr:to>
    <xdr:pic>
      <xdr:nvPicPr>
        <xdr:cNvPr id="9" name="8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0642600" y="223309"/>
          <a:ext cx="1536700" cy="13372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4</xdr:row>
      <xdr:rowOff>152401</xdr:rowOff>
    </xdr:from>
    <xdr:to>
      <xdr:col>1</xdr:col>
      <xdr:colOff>1270142</xdr:colOff>
      <xdr:row>10</xdr:row>
      <xdr:rowOff>177800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622299" y="914401"/>
          <a:ext cx="1155843" cy="1384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698500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317500</xdr:colOff>
      <xdr:row>31</xdr:row>
      <xdr:rowOff>80428</xdr:rowOff>
    </xdr:from>
    <xdr:to>
      <xdr:col>2</xdr:col>
      <xdr:colOff>161586</xdr:colOff>
      <xdr:row>35</xdr:row>
      <xdr:rowOff>147102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25500" y="7268628"/>
          <a:ext cx="24602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25400</xdr:colOff>
      <xdr:row>4</xdr:row>
      <xdr:rowOff>96170</xdr:rowOff>
    </xdr:from>
    <xdr:to>
      <xdr:col>13</xdr:col>
      <xdr:colOff>609600</xdr:colOff>
      <xdr:row>9</xdr:row>
      <xdr:rowOff>143472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1252200" y="858170"/>
          <a:ext cx="1397000" cy="12157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904875</xdr:colOff>
      <xdr:row>7</xdr:row>
      <xdr:rowOff>60468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28675" cy="1098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138275</xdr:colOff>
      <xdr:row>0</xdr:row>
      <xdr:rowOff>19051</xdr:rowOff>
    </xdr:from>
    <xdr:to>
      <xdr:col>8</xdr:col>
      <xdr:colOff>209550</xdr:colOff>
      <xdr:row>6</xdr:row>
      <xdr:rowOff>104775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891875" y="19051"/>
          <a:ext cx="833275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1428750</xdr:colOff>
      <xdr:row>1</xdr:row>
      <xdr:rowOff>0</xdr:rowOff>
    </xdr:from>
    <xdr:to>
      <xdr:col>5</xdr:col>
      <xdr:colOff>1139165</xdr:colOff>
      <xdr:row>7</xdr:row>
      <xdr:rowOff>152400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524750" y="161925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447675</xdr:colOff>
      <xdr:row>0</xdr:row>
      <xdr:rowOff>66675</xdr:rowOff>
    </xdr:from>
    <xdr:to>
      <xdr:col>17</xdr:col>
      <xdr:colOff>215240</xdr:colOff>
      <xdr:row>7</xdr:row>
      <xdr:rowOff>57150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16297275" y="66675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1076325</xdr:colOff>
      <xdr:row>40</xdr:row>
      <xdr:rowOff>206223</xdr:rowOff>
    </xdr:from>
    <xdr:to>
      <xdr:col>5</xdr:col>
      <xdr:colOff>1088685</xdr:colOff>
      <xdr:row>41</xdr:row>
      <xdr:rowOff>352424</xdr:rowOff>
    </xdr:to>
    <xdr:pic>
      <xdr:nvPicPr>
        <xdr:cNvPr id="14" name="1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72325" y="12512523"/>
          <a:ext cx="1593510" cy="5367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348875</xdr:colOff>
      <xdr:row>40</xdr:row>
      <xdr:rowOff>142875</xdr:rowOff>
    </xdr:from>
    <xdr:to>
      <xdr:col>17</xdr:col>
      <xdr:colOff>507661</xdr:colOff>
      <xdr:row>41</xdr:row>
      <xdr:rowOff>319146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6198475" y="12449175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0.12875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62" y="130443"/>
          <a:ext cx="4552287" cy="58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2019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1438276</xdr:colOff>
      <xdr:row>0</xdr:row>
      <xdr:rowOff>38100</xdr:rowOff>
    </xdr:from>
    <xdr:to>
      <xdr:col>7</xdr:col>
      <xdr:colOff>168618</xdr:colOff>
      <xdr:row>6</xdr:row>
      <xdr:rowOff>133350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6867526" y="38100"/>
          <a:ext cx="1225892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628651</xdr:colOff>
      <xdr:row>41</xdr:row>
      <xdr:rowOff>188178</xdr:rowOff>
    </xdr:from>
    <xdr:to>
      <xdr:col>7</xdr:col>
      <xdr:colOff>600075</xdr:colOff>
      <xdr:row>43</xdr:row>
      <xdr:rowOff>285749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515226" y="12332553"/>
          <a:ext cx="1009649" cy="8786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876300</xdr:colOff>
      <xdr:row>37</xdr:row>
      <xdr:rowOff>180975</xdr:rowOff>
    </xdr:from>
    <xdr:to>
      <xdr:col>7</xdr:col>
      <xdr:colOff>63536</xdr:colOff>
      <xdr:row>39</xdr:row>
      <xdr:rowOff>42921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305550" y="11220450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1095375</xdr:colOff>
      <xdr:row>79</xdr:row>
      <xdr:rowOff>76200</xdr:rowOff>
    </xdr:from>
    <xdr:to>
      <xdr:col>7</xdr:col>
      <xdr:colOff>282611</xdr:colOff>
      <xdr:row>82</xdr:row>
      <xdr:rowOff>71496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24625" y="22659975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142876</xdr:colOff>
      <xdr:row>1</xdr:row>
      <xdr:rowOff>62974</xdr:rowOff>
    </xdr:from>
    <xdr:to>
      <xdr:col>8</xdr:col>
      <xdr:colOff>600076</xdr:colOff>
      <xdr:row>8</xdr:row>
      <xdr:rowOff>47625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743826" y="224899"/>
          <a:ext cx="1219200" cy="10609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257175</xdr:colOff>
      <xdr:row>41</xdr:row>
      <xdr:rowOff>9525</xdr:rowOff>
    </xdr:from>
    <xdr:to>
      <xdr:col>9</xdr:col>
      <xdr:colOff>24740</xdr:colOff>
      <xdr:row>43</xdr:row>
      <xdr:rowOff>352425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858125" y="12458700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714375</xdr:colOff>
      <xdr:row>36</xdr:row>
      <xdr:rowOff>95250</xdr:rowOff>
    </xdr:from>
    <xdr:to>
      <xdr:col>8</xdr:col>
      <xdr:colOff>596936</xdr:colOff>
      <xdr:row>37</xdr:row>
      <xdr:rowOff>309621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77100" y="10915650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77</xdr:row>
      <xdr:rowOff>171450</xdr:rowOff>
    </xdr:from>
    <xdr:to>
      <xdr:col>7</xdr:col>
      <xdr:colOff>720761</xdr:colOff>
      <xdr:row>80</xdr:row>
      <xdr:rowOff>157221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638925" y="23164800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2305050</xdr:colOff>
      <xdr:row>0</xdr:row>
      <xdr:rowOff>95250</xdr:rowOff>
    </xdr:from>
    <xdr:to>
      <xdr:col>3</xdr:col>
      <xdr:colOff>729590</xdr:colOff>
      <xdr:row>8</xdr:row>
      <xdr:rowOff>66675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26" t="12408" r="31757" b="36569"/>
        <a:stretch/>
      </xdr:blipFill>
      <xdr:spPr bwMode="auto">
        <a:xfrm>
          <a:off x="7105650" y="95250"/>
          <a:ext cx="12153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1171575</xdr:colOff>
      <xdr:row>41</xdr:row>
      <xdr:rowOff>295275</xdr:rowOff>
    </xdr:from>
    <xdr:to>
      <xdr:col>3</xdr:col>
      <xdr:colOff>63536</xdr:colOff>
      <xdr:row>43</xdr:row>
      <xdr:rowOff>157221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972175" y="11687175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121" tableBorderDxfId="120">
  <autoFilter ref="B13:D22"/>
  <tableColumns count="3">
    <tableColumn id="1" name="CONCEPTO" dataDxfId="119"/>
    <tableColumn id="2" name="ENE/19" dataDxfId="118"/>
    <tableColumn id="3" name="ENE/18" dataDxfId="117"/>
  </tableColumns>
  <tableStyleInfo name="TableStyleMedium13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1" totalsRowShown="0" headerRowDxfId="56" headerRowBorderDxfId="55" tableBorderDxfId="54" headerRowCellStyle="Normal 2">
  <autoFilter ref="B12:C41"/>
  <tableColumns count="2">
    <tableColumn id="1" name="VEHICULO" dataDxfId="53" dataCellStyle="Normal 2"/>
    <tableColumn id="2" name="CANTIDAD" dataDxfId="52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dataDxfId="50" headerRowBorderDxfId="51" tableBorderDxfId="49">
  <autoFilter ref="B12:C16"/>
  <tableColumns count="2">
    <tableColumn id="1" name="CONCEPTO" dataDxfId="48"/>
    <tableColumn id="2" name="Columna1" dataDxfId="47">
      <calculatedColumnFormula>C23+C24+C25</calculatedColumnFormula>
    </tableColumn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46" dataDxfId="44" headerRowBorderDxfId="45" tableBorderDxfId="43">
  <autoFilter ref="B12:D17"/>
  <tableColumns count="3">
    <tableColumn id="1" name="CONCEPTO" dataDxfId="42"/>
    <tableColumn id="2" name="ENE/19" dataDxfId="41"/>
    <tableColumn id="3" name="ENE/18" dataDxfId="40"/>
  </tableColumns>
  <tableStyleInfo name="TableStyleMedium13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39" dataDxfId="37" headerRowBorderDxfId="38" tableBorderDxfId="36">
  <autoFilter ref="A12:C17"/>
  <tableColumns count="3">
    <tableColumn id="1" name="CONCEPTO" dataDxfId="35"/>
    <tableColumn id="2" name="ENE/19" dataDxfId="34"/>
    <tableColumn id="3" name="ENE/18" dataDxfId="33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0" name="Tabla10" displayName="Tabla10" ref="B8:C19" totalsRowShown="0" tableBorderDxfId="32">
  <autoFilter ref="B8:C19"/>
  <tableColumns count="2">
    <tableColumn id="1" name="Columna1" dataDxfId="31"/>
    <tableColumn id="2" name="ENERO" dataDxfId="30"/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8" name="Tabla8" displayName="Tabla8" ref="B13:G22" totalsRowShown="0" headerRowDxfId="29" dataDxfId="28" tableBorderDxfId="27">
  <autoFilter ref="B13:G22"/>
  <tableColumns count="6">
    <tableColumn id="1" name="Columna1" dataDxfId="26"/>
    <tableColumn id="2" name="ASUNTOS INTERNOS" dataDxfId="25"/>
    <tableColumn id="3" name="COLEGIADO" dataDxfId="24"/>
    <tableColumn id="4" name="JUZGADO III" dataDxfId="23"/>
    <tableColumn id="5" name="JUZGADO IV" dataDxfId="22"/>
    <tableColumn id="6" name="TOTAL" dataDxfId="21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id="9" name="Tabla9" displayName="Tabla9" ref="B26:G36" totalsRowShown="0" headerRowDxfId="20" dataDxfId="19" tableBorderDxfId="18">
  <autoFilter ref="B26:G36"/>
  <tableColumns count="6">
    <tableColumn id="1" name="Columna1" dataDxfId="17"/>
    <tableColumn id="2" name="ASUNTOS INTERNOS" dataDxfId="16"/>
    <tableColumn id="3" name="JUZGADO I" dataDxfId="15"/>
    <tableColumn id="4" name="JUZGADO III" dataDxfId="14"/>
    <tableColumn id="5" name="JUZGADO IV" dataDxfId="13"/>
    <tableColumn id="6" name="TOTAL" dataDxfId="12">
      <calculatedColumnFormula>Tabla9[[#This Row],[JUZGADO IV]]+Tabla9[[#This Row],[JUZGADO III]]+Tabla9[[#This Row],[JUZGADO I]]+Tabla9[[#This Row],[ASUNTOS INTERNOS]]</calculatedColumnFormula>
    </tableColumn>
  </tableColumns>
  <tableStyleInfo name="TableStyleMedium4" showFirstColumn="0" showLastColumn="0" showRowStripes="1" showColumnStripes="0"/>
</table>
</file>

<file path=xl/tables/table17.xml><?xml version="1.0" encoding="utf-8"?>
<table xmlns="http://schemas.openxmlformats.org/spreadsheetml/2006/main" id="28" name="Tabla28" displayName="Tabla28" ref="Z11:AB18" totalsRowShown="0" headerRowDxfId="11" dataDxfId="10" tableBorderDxfId="9">
  <autoFilter ref="Z11:AB18"/>
  <tableColumns count="3">
    <tableColumn id="1" name="Columna1" dataDxfId="8"/>
    <tableColumn id="2" name="RECIBIDOS" dataDxfId="7"/>
    <tableColumn id="3" name="CONCLUIDOS" dataDxfId="6"/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16" name="Tabla16" displayName="Tabla16" ref="B11:C34" totalsRowShown="0" headerRowDxfId="5" headerRowBorderDxfId="4" tableBorderDxfId="3" totalsRowBorderDxfId="2">
  <autoFilter ref="B11:C34"/>
  <tableColumns count="2">
    <tableColumn id="1" name="CRUCERO" dataDxfId="1"/>
    <tableColumn id="2" name="No. INCIDENTES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116" dataDxfId="114" headerRowBorderDxfId="115" tableBorderDxfId="113">
  <autoFilter ref="B14:D22"/>
  <sortState ref="B18:D25">
    <sortCondition ref="C18:C25"/>
  </sortState>
  <tableColumns count="3">
    <tableColumn id="1" name="CONCEPTOS" dataDxfId="112" dataCellStyle="Normal 2"/>
    <tableColumn id="2" name="ENE/19" dataDxfId="111" dataCellStyle="Normal 2"/>
    <tableColumn id="3" name="ENE/18" dataDxfId="110" dataCellStyle="Normal 2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109" dataDxfId="107" headerRowBorderDxfId="108" tableBorderDxfId="106">
  <autoFilter ref="B14:D19"/>
  <tableColumns count="3">
    <tableColumn id="1" name="CONCEPTO" dataDxfId="105" dataCellStyle="Normal 2"/>
    <tableColumn id="2" name="ENE/19" dataDxfId="104" dataCellStyle="Normal 2"/>
    <tableColumn id="3" name="ENE/18" dataDxfId="103" dataCellStyle="Normal 2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102" dataDxfId="100" headerRowBorderDxfId="101" tableBorderDxfId="99">
  <autoFilter ref="B14:D19"/>
  <tableColumns count="3">
    <tableColumn id="1" name="CONCEPTO" dataDxfId="98" dataCellStyle="Normal 2"/>
    <tableColumn id="2" name="ENE/19" dataDxfId="97" dataCellStyle="Normal 2"/>
    <tableColumn id="3" name="ENE/18" dataDxfId="96" dataCellStyle="Normal 2"/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95" dataDxfId="93" headerRowBorderDxfId="94" tableBorderDxfId="92" headerRowCellStyle="Normal 2">
  <autoFilter ref="A11:F39"/>
  <tableColumns count="6">
    <tableColumn id="1" name="EDAD" dataDxfId="91"/>
    <tableColumn id="2" name="CHOQUES" dataDxfId="90"/>
    <tableColumn id="3" name="ATROPELLOS" dataDxfId="89"/>
    <tableColumn id="4" name="VOLCADURAS" dataDxfId="88"/>
    <tableColumn id="5" name="CAIDA DE PERSONA" dataDxfId="87"/>
    <tableColumn id="6" name="COMPUTO" dataDxfId="86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85" dataDxfId="83" headerRowBorderDxfId="84" tableBorderDxfId="82" headerRowCellStyle="Normal 2" dataCellStyle="Normal 2">
  <autoFilter ref="B11:G37"/>
  <tableColumns count="6">
    <tableColumn id="1" name="HORA" dataDxfId="81"/>
    <tableColumn id="2" name="CHOQUES" dataDxfId="80" dataCellStyle="Normal 2"/>
    <tableColumn id="3" name="ATROPELLOS" dataDxfId="79" dataCellStyle="Normal 2"/>
    <tableColumn id="4" name="VOLCADURAS" dataDxfId="78" dataCellStyle="Normal 2"/>
    <tableColumn id="5" name="CAIDA DE PERSONA" dataDxfId="77" dataCellStyle="Normal 2"/>
    <tableColumn id="6" name="COMPUTO" dataDxfId="76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75" dataDxfId="73" headerRowBorderDxfId="74" tableBorderDxfId="72" headerRowCellStyle="Normal 2" dataCellStyle="Normal 2">
  <autoFilter ref="B11:C37">
    <filterColumn colId="1">
      <filters blank="1">
        <filter val="1"/>
        <filter val="2"/>
        <filter val="20"/>
        <filter val="3"/>
        <filter val="5"/>
      </filters>
    </filterColumn>
  </autoFilter>
  <tableColumns count="2">
    <tableColumn id="1" name="HORA" dataDxfId="71"/>
    <tableColumn id="2" name="ESTADO  DE EBRIEDAD" dataDxfId="70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69" dataDxfId="67" headerRowBorderDxfId="68" tableBorderDxfId="66" headerRowCellStyle="Normal 2" dataCellStyle="Normal 2">
  <autoFilter ref="B45:C63">
    <filterColumn colId="1">
      <filters>
        <filter val="1"/>
        <filter val="2"/>
        <filter val="30"/>
        <filter val="4"/>
        <filter val="6"/>
      </filters>
    </filterColumn>
  </autoFilter>
  <sortState ref="B46:C63">
    <sortCondition descending="1" ref="C45:C63"/>
  </sortState>
  <tableColumns count="2">
    <tableColumn id="1" name="EDAD" dataDxfId="65"/>
    <tableColumn id="2" name="ESTADO  DE EBRIEDAD" dataDxfId="64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63" dataDxfId="61" headerRowBorderDxfId="62" tableBorderDxfId="60" totalsRowBorderDxfId="59" headerRowCellStyle="Normal 2">
  <autoFilter ref="B68:C70"/>
  <tableColumns count="2">
    <tableColumn id="1" name="GENERO " dataDxfId="58" dataCellStyle="Normal 2"/>
    <tableColumn id="2" name="E.E." dataDxfId="57" dataCellStyle="Normal 2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26"/>
  <sheetViews>
    <sheetView showGridLines="0" view="pageLayout" topLeftCell="A13" zoomScale="75" zoomScaleNormal="75" zoomScaleSheetLayoutView="75" zoomScalePageLayoutView="75" workbookViewId="0">
      <selection activeCell="B28" sqref="B28"/>
    </sheetView>
  </sheetViews>
  <sheetFormatPr baseColWidth="10" defaultRowHeight="12.75"/>
  <cols>
    <col min="1" max="1" width="8.7109375" style="1" customWidth="1"/>
    <col min="2" max="2" width="35.140625" style="1" customWidth="1"/>
    <col min="3" max="3" width="18.42578125" style="1" customWidth="1"/>
    <col min="4" max="4" width="20.7109375" style="1" customWidth="1"/>
    <col min="5" max="16384" width="11.42578125" style="1"/>
  </cols>
  <sheetData>
    <row r="1" spans="2:13" ht="12.75" customHeight="1"/>
    <row r="2" spans="2:13">
      <c r="B2" s="2"/>
      <c r="C2" s="2"/>
      <c r="D2" s="2"/>
    </row>
    <row r="3" spans="2:13">
      <c r="B3" s="2"/>
      <c r="C3" s="2"/>
      <c r="D3" s="2"/>
    </row>
    <row r="4" spans="2:13">
      <c r="B4" s="2"/>
      <c r="C4" s="2"/>
      <c r="D4" s="2"/>
    </row>
    <row r="5" spans="2:13">
      <c r="B5" s="2"/>
      <c r="C5" s="2"/>
      <c r="D5" s="2"/>
    </row>
    <row r="6" spans="2:13">
      <c r="B6" s="2"/>
      <c r="C6" s="2"/>
      <c r="D6" s="2"/>
    </row>
    <row r="7" spans="2:13">
      <c r="B7" s="2"/>
      <c r="C7" s="2"/>
      <c r="D7" s="2"/>
    </row>
    <row r="8" spans="2:13" ht="4.5" customHeight="1">
      <c r="B8" s="2"/>
      <c r="C8" s="2"/>
      <c r="D8" s="2"/>
    </row>
    <row r="9" spans="2:13" hidden="1">
      <c r="B9" s="2"/>
      <c r="C9" s="2"/>
      <c r="D9" s="2"/>
    </row>
    <row r="10" spans="2:13">
      <c r="B10" s="2"/>
      <c r="C10" s="2"/>
      <c r="D10" s="2"/>
    </row>
    <row r="11" spans="2:13" ht="33" customHeight="1">
      <c r="B11" s="356" t="s">
        <v>165</v>
      </c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</row>
    <row r="12" spans="2:13" ht="34.5" customHeight="1" thickBot="1">
      <c r="B12" s="2"/>
      <c r="C12" s="2"/>
      <c r="D12" s="90"/>
    </row>
    <row r="13" spans="2:13" ht="21" customHeight="1">
      <c r="B13" s="91" t="s">
        <v>0</v>
      </c>
      <c r="C13" s="312" t="s">
        <v>164</v>
      </c>
      <c r="D13" s="313" t="s">
        <v>159</v>
      </c>
    </row>
    <row r="14" spans="2:13" ht="30.95" customHeight="1">
      <c r="B14" s="92" t="s">
        <v>1</v>
      </c>
      <c r="C14" s="123">
        <v>312</v>
      </c>
      <c r="D14" s="124">
        <v>389</v>
      </c>
    </row>
    <row r="15" spans="2:13" ht="30.95" customHeight="1">
      <c r="B15" s="92" t="s">
        <v>2</v>
      </c>
      <c r="C15" s="125">
        <v>17</v>
      </c>
      <c r="D15" s="124">
        <v>9</v>
      </c>
    </row>
    <row r="16" spans="2:13" ht="30.95" customHeight="1">
      <c r="B16" s="92" t="s">
        <v>3</v>
      </c>
      <c r="C16" s="125">
        <v>6</v>
      </c>
      <c r="D16" s="124">
        <v>15</v>
      </c>
    </row>
    <row r="17" spans="2:5" ht="30.95" customHeight="1">
      <c r="B17" s="92" t="s">
        <v>4</v>
      </c>
      <c r="C17" s="125">
        <v>0</v>
      </c>
      <c r="D17" s="124">
        <v>0</v>
      </c>
    </row>
    <row r="18" spans="2:5" ht="12.75" customHeight="1">
      <c r="B18" s="93"/>
      <c r="C18" s="125"/>
      <c r="D18" s="126"/>
    </row>
    <row r="19" spans="2:5" ht="30.95" customHeight="1">
      <c r="B19" s="94" t="s">
        <v>5</v>
      </c>
      <c r="C19" s="124">
        <f>C14+C15+C16+C17</f>
        <v>335</v>
      </c>
      <c r="D19" s="124">
        <f>D14+D15+D16+D17</f>
        <v>413</v>
      </c>
    </row>
    <row r="20" spans="2:5" ht="12.75" customHeight="1" thickBot="1">
      <c r="B20" s="95"/>
      <c r="C20" s="125"/>
      <c r="D20" s="126"/>
    </row>
    <row r="21" spans="2:5" ht="30.95" customHeight="1" thickTop="1">
      <c r="B21" s="92" t="s">
        <v>6</v>
      </c>
      <c r="C21" s="125">
        <v>172</v>
      </c>
      <c r="D21" s="127">
        <v>158</v>
      </c>
    </row>
    <row r="22" spans="2:5" ht="30.95" customHeight="1" thickBot="1">
      <c r="B22" s="96" t="s">
        <v>7</v>
      </c>
      <c r="C22" s="128">
        <v>1</v>
      </c>
      <c r="D22" s="129">
        <v>4</v>
      </c>
    </row>
    <row r="23" spans="2:5" ht="9" customHeight="1">
      <c r="E23" s="89"/>
    </row>
    <row r="24" spans="2:5">
      <c r="E24" s="89"/>
    </row>
    <row r="25" spans="2:5">
      <c r="E25" s="89"/>
    </row>
    <row r="26" spans="2:5">
      <c r="E26" s="89"/>
    </row>
  </sheetData>
  <mergeCells count="1">
    <mergeCell ref="B11:M11"/>
  </mergeCells>
  <printOptions horizontalCentered="1"/>
  <pageMargins left="0.25" right="0.25" top="0.75" bottom="0.75" header="0.3" footer="0.3"/>
  <pageSetup scale="70" orientation="landscape" horizontalDpi="360" verticalDpi="360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B9:P40"/>
  <sheetViews>
    <sheetView showGridLines="0" view="pageLayout" topLeftCell="A13" zoomScale="75" zoomScaleNormal="100" zoomScaleSheetLayoutView="75" zoomScalePageLayoutView="75" workbookViewId="0">
      <selection activeCell="D12" sqref="D12"/>
    </sheetView>
  </sheetViews>
  <sheetFormatPr baseColWidth="10" defaultRowHeight="15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>
      <c r="B9" s="388" t="s">
        <v>168</v>
      </c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98"/>
    </row>
    <row r="11" spans="2:16" ht="15.75" thickBot="1">
      <c r="B11" s="11" t="s">
        <v>8</v>
      </c>
      <c r="C11" s="12"/>
      <c r="D11" s="12"/>
    </row>
    <row r="12" spans="2:16" ht="36" customHeight="1">
      <c r="B12" s="344" t="s">
        <v>0</v>
      </c>
      <c r="C12" s="345" t="s">
        <v>164</v>
      </c>
      <c r="D12" s="346" t="s">
        <v>159</v>
      </c>
    </row>
    <row r="13" spans="2:16" ht="30.95" customHeight="1">
      <c r="B13" s="347" t="s">
        <v>18</v>
      </c>
      <c r="C13" s="285">
        <v>20</v>
      </c>
      <c r="D13" s="285">
        <v>27</v>
      </c>
    </row>
    <row r="14" spans="2:16" ht="30.95" customHeight="1">
      <c r="B14" s="347" t="s">
        <v>19</v>
      </c>
      <c r="C14" s="285">
        <v>17</v>
      </c>
      <c r="D14" s="285">
        <v>37</v>
      </c>
    </row>
    <row r="15" spans="2:16" ht="30.95" customHeight="1">
      <c r="B15" s="348" t="s">
        <v>20</v>
      </c>
      <c r="C15" s="285">
        <v>51</v>
      </c>
      <c r="D15" s="285">
        <v>30</v>
      </c>
    </row>
    <row r="16" spans="2:16" ht="12.75" customHeight="1">
      <c r="B16" s="349"/>
      <c r="C16" s="287"/>
      <c r="D16" s="287"/>
    </row>
    <row r="17" spans="2:4" ht="30.95" customHeight="1">
      <c r="B17" s="350" t="s">
        <v>5</v>
      </c>
      <c r="C17" s="343">
        <f>SUM(C13:C16)</f>
        <v>88</v>
      </c>
      <c r="D17" s="285">
        <f>D13+D14+D15</f>
        <v>94</v>
      </c>
    </row>
    <row r="18" spans="2:4" ht="30.95" customHeight="1">
      <c r="B18" s="14"/>
      <c r="C18" s="15"/>
      <c r="D18" s="15"/>
    </row>
    <row r="19" spans="2:4" ht="30.95" customHeight="1">
      <c r="B19" s="14"/>
      <c r="C19" s="15"/>
      <c r="D19" s="15"/>
    </row>
    <row r="20" spans="2:4" ht="30.95" customHeight="1">
      <c r="B20" s="14"/>
      <c r="C20" s="15"/>
      <c r="D20" s="15"/>
    </row>
    <row r="21" spans="2:4" ht="30.95" customHeight="1">
      <c r="B21" s="14"/>
      <c r="C21" s="15"/>
      <c r="D21" s="15"/>
    </row>
    <row r="22" spans="2:4" ht="30.95" customHeight="1">
      <c r="B22" s="14"/>
      <c r="C22" s="15"/>
      <c r="D22" s="15"/>
    </row>
    <row r="23" spans="2:4" ht="30.95" customHeight="1">
      <c r="B23" s="14"/>
      <c r="C23" s="15"/>
      <c r="D23" s="15"/>
    </row>
    <row r="24" spans="2:4" ht="30.95" customHeight="1">
      <c r="B24" s="14"/>
      <c r="C24" s="15"/>
      <c r="D24" s="15"/>
    </row>
    <row r="25" spans="2:4" ht="30.95" customHeight="1">
      <c r="B25" s="14"/>
      <c r="C25" s="15"/>
      <c r="D25" s="15"/>
    </row>
    <row r="26" spans="2:4" ht="30.95" customHeight="1">
      <c r="B26" s="14"/>
      <c r="C26" s="15"/>
      <c r="D26" s="15"/>
    </row>
    <row r="27" spans="2:4" ht="30.95" customHeight="1">
      <c r="B27" s="14"/>
      <c r="C27" s="15"/>
      <c r="D27" s="15"/>
    </row>
    <row r="28" spans="2:4" ht="30.95" customHeight="1">
      <c r="B28" s="14"/>
      <c r="C28" s="15"/>
      <c r="D28" s="15"/>
    </row>
    <row r="29" spans="2:4" ht="30.95" customHeight="1">
      <c r="B29" s="14"/>
      <c r="C29" s="15"/>
      <c r="D29" s="15"/>
    </row>
    <row r="30" spans="2:4" ht="30.95" customHeight="1">
      <c r="B30" s="14"/>
      <c r="C30" s="15"/>
      <c r="D30" s="15"/>
    </row>
    <row r="40" spans="2: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horizontalDpi="360" verticalDpi="360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9:O30"/>
  <sheetViews>
    <sheetView showGridLines="0" view="pageLayout" topLeftCell="A40" zoomScale="75" zoomScaleNormal="100" zoomScaleSheetLayoutView="75" zoomScalePageLayoutView="75" workbookViewId="0">
      <selection activeCell="F12" sqref="F12"/>
    </sheetView>
  </sheetViews>
  <sheetFormatPr baseColWidth="10" defaultRowHeight="15"/>
  <cols>
    <col min="1" max="1" width="26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>
      <c r="A9" s="356" t="s">
        <v>169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99"/>
    </row>
    <row r="11" spans="1:15">
      <c r="A11" s="11" t="s">
        <v>8</v>
      </c>
      <c r="B11" s="12"/>
      <c r="C11" s="12"/>
    </row>
    <row r="12" spans="1:15" ht="36" customHeight="1">
      <c r="A12" s="288" t="s">
        <v>0</v>
      </c>
      <c r="B12" s="289" t="s">
        <v>164</v>
      </c>
      <c r="C12" s="290" t="s">
        <v>159</v>
      </c>
    </row>
    <row r="13" spans="1:15" ht="30.95" customHeight="1">
      <c r="A13" s="291" t="s">
        <v>21</v>
      </c>
      <c r="B13" s="294">
        <v>1784</v>
      </c>
      <c r="C13" s="295">
        <v>671</v>
      </c>
    </row>
    <row r="14" spans="1:15" ht="30.95" customHeight="1">
      <c r="A14" s="292" t="s">
        <v>22</v>
      </c>
      <c r="B14" s="296">
        <v>269</v>
      </c>
      <c r="C14" s="295">
        <v>373</v>
      </c>
    </row>
    <row r="15" spans="1:15" ht="30.95" customHeight="1">
      <c r="A15" s="292"/>
      <c r="B15" s="297"/>
      <c r="C15" s="295"/>
    </row>
    <row r="16" spans="1:15" ht="12.75" customHeight="1">
      <c r="A16" s="286"/>
      <c r="B16" s="298"/>
      <c r="C16" s="299"/>
    </row>
    <row r="17" spans="1:3" ht="30.95" customHeight="1">
      <c r="A17" s="293" t="s">
        <v>5</v>
      </c>
      <c r="B17" s="300">
        <f>B13+B14+B15</f>
        <v>2053</v>
      </c>
      <c r="C17" s="300">
        <f>C13+C14+C15</f>
        <v>1044</v>
      </c>
    </row>
    <row r="18" spans="1:3" ht="30.95" customHeight="1">
      <c r="A18" s="14"/>
      <c r="B18" s="15"/>
      <c r="C18" s="15"/>
    </row>
    <row r="19" spans="1:3" ht="30.95" customHeight="1">
      <c r="A19" s="14"/>
      <c r="B19" s="15"/>
      <c r="C19" s="15"/>
    </row>
    <row r="20" spans="1:3" ht="30.95" customHeight="1"/>
    <row r="21" spans="1:3" ht="30.95" customHeight="1" thickBot="1"/>
    <row r="22" spans="1:3" ht="30.95" customHeight="1" thickBot="1">
      <c r="A22" s="302" t="s">
        <v>181</v>
      </c>
      <c r="B22" s="303" t="s">
        <v>177</v>
      </c>
      <c r="C22" s="301" t="s">
        <v>178</v>
      </c>
    </row>
    <row r="23" spans="1:3" ht="30.95" customHeight="1" thickBot="1">
      <c r="A23" s="302" t="s">
        <v>179</v>
      </c>
      <c r="B23" s="303">
        <v>1735</v>
      </c>
      <c r="C23" s="301">
        <v>114</v>
      </c>
    </row>
    <row r="24" spans="1:3" ht="30.95" customHeight="1" thickBot="1">
      <c r="A24" s="302" t="s">
        <v>180</v>
      </c>
      <c r="B24" s="303">
        <v>192</v>
      </c>
      <c r="C24" s="301">
        <v>12</v>
      </c>
    </row>
    <row r="25" spans="1:3" ht="30.95" customHeight="1">
      <c r="A25" s="14"/>
      <c r="B25" s="15"/>
      <c r="C25" s="15"/>
    </row>
    <row r="26" spans="1:3" ht="30.95" customHeight="1">
      <c r="A26" s="14"/>
      <c r="B26" s="15"/>
      <c r="C26" s="15"/>
    </row>
    <row r="27" spans="1:3" ht="30.95" customHeight="1">
      <c r="A27" s="14"/>
      <c r="B27" s="15"/>
      <c r="C27" s="15"/>
    </row>
    <row r="28" spans="1:3" ht="4.5" customHeight="1">
      <c r="A28" s="14"/>
      <c r="B28" s="15"/>
      <c r="C28" s="15"/>
    </row>
    <row r="29" spans="1:3" ht="30.95" customHeight="1">
      <c r="A29" s="14"/>
      <c r="B29" s="15"/>
      <c r="C29" s="15"/>
    </row>
    <row r="30" spans="1:3" ht="30.95" customHeight="1">
      <c r="A30" s="14"/>
      <c r="B30" s="15"/>
      <c r="C30" s="15"/>
    </row>
  </sheetData>
  <mergeCells count="1">
    <mergeCell ref="A9:N9"/>
  </mergeCells>
  <printOptions horizontalCentered="1"/>
  <pageMargins left="0.45" right="0" top="0.43" bottom="0" header="0" footer="0"/>
  <pageSetup paperSize="9" scale="75" orientation="landscape" horizontalDpi="360" verticalDpi="360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3:G23"/>
  <sheetViews>
    <sheetView showGridLines="0" view="pageLayout" topLeftCell="A28" zoomScaleNormal="100" workbookViewId="0">
      <selection activeCell="F17" sqref="F17"/>
    </sheetView>
  </sheetViews>
  <sheetFormatPr baseColWidth="10" defaultRowHeight="12.75"/>
  <cols>
    <col min="1" max="1" width="4.7109375" customWidth="1"/>
    <col min="2" max="2" width="32.28515625" customWidth="1"/>
    <col min="3" max="3" width="14.140625" customWidth="1"/>
    <col min="5" max="5" width="23" customWidth="1"/>
  </cols>
  <sheetData>
    <row r="3" spans="1:7" ht="33" customHeight="1"/>
    <row r="5" spans="1:7" ht="31.5" customHeight="1">
      <c r="B5" s="390" t="s">
        <v>158</v>
      </c>
      <c r="C5" s="390"/>
      <c r="D5" s="390"/>
      <c r="E5" s="390"/>
      <c r="F5" s="390"/>
      <c r="G5" s="390"/>
    </row>
    <row r="6" spans="1:7" ht="6" customHeight="1">
      <c r="A6" s="147"/>
      <c r="B6" s="147"/>
      <c r="C6" s="147"/>
      <c r="D6" s="147"/>
      <c r="E6" s="147"/>
      <c r="F6" s="147"/>
      <c r="G6" s="147"/>
    </row>
    <row r="7" spans="1:7" ht="13.5" thickBot="1"/>
    <row r="8" spans="1:7" ht="18" thickBot="1">
      <c r="B8" t="s">
        <v>35</v>
      </c>
      <c r="C8" s="140" t="s">
        <v>136</v>
      </c>
      <c r="D8" s="17"/>
      <c r="E8" s="17"/>
    </row>
    <row r="9" spans="1:7" ht="15">
      <c r="B9" s="105"/>
      <c r="C9" s="141"/>
    </row>
    <row r="10" spans="1:7" ht="17.25">
      <c r="B10" s="122" t="s">
        <v>137</v>
      </c>
      <c r="C10" s="305">
        <v>2057</v>
      </c>
      <c r="D10" s="120"/>
      <c r="E10" s="235"/>
      <c r="F10" s="236"/>
    </row>
    <row r="11" spans="1:7" ht="6" customHeight="1">
      <c r="B11" s="122"/>
      <c r="C11" s="142"/>
      <c r="D11" s="120"/>
      <c r="E11" s="235"/>
      <c r="F11" s="236"/>
    </row>
    <row r="12" spans="1:7" ht="17.25">
      <c r="B12" s="122" t="s">
        <v>138</v>
      </c>
      <c r="C12" s="305">
        <v>231</v>
      </c>
      <c r="D12" s="120"/>
      <c r="E12" s="235"/>
      <c r="F12" s="236"/>
    </row>
    <row r="13" spans="1:7" ht="5.25" customHeight="1">
      <c r="B13" s="122"/>
      <c r="C13" s="142"/>
      <c r="D13" s="120"/>
      <c r="E13" s="235"/>
      <c r="F13" s="236"/>
    </row>
    <row r="14" spans="1:7" ht="17.25">
      <c r="B14" s="122" t="s">
        <v>157</v>
      </c>
      <c r="C14" s="305">
        <v>106</v>
      </c>
      <c r="D14" s="120"/>
      <c r="E14" s="235"/>
      <c r="F14" s="237"/>
    </row>
    <row r="15" spans="1:7" ht="3.75" customHeight="1">
      <c r="B15" s="122"/>
      <c r="C15" s="142"/>
      <c r="D15" s="120"/>
      <c r="E15" s="235"/>
      <c r="F15" s="237"/>
    </row>
    <row r="16" spans="1:7" ht="17.25">
      <c r="B16" s="122" t="s">
        <v>139</v>
      </c>
      <c r="C16" s="305">
        <v>72</v>
      </c>
      <c r="D16" s="120"/>
      <c r="E16" s="238"/>
      <c r="F16" s="238"/>
    </row>
    <row r="17" spans="2:5" ht="7.5" customHeight="1">
      <c r="B17" s="133"/>
      <c r="C17" s="305"/>
      <c r="D17" s="120"/>
    </row>
    <row r="18" spans="2:5" ht="3.75" customHeight="1">
      <c r="B18" s="122"/>
      <c r="C18" s="305"/>
      <c r="D18" s="120"/>
    </row>
    <row r="19" spans="2:5" ht="17.25">
      <c r="B19" s="143" t="s">
        <v>140</v>
      </c>
      <c r="C19" s="304">
        <v>694</v>
      </c>
      <c r="D19" s="120"/>
    </row>
    <row r="20" spans="2:5" ht="17.25">
      <c r="B20" s="120"/>
      <c r="C20" s="121"/>
      <c r="D20" s="120"/>
    </row>
    <row r="21" spans="2:5" ht="15">
      <c r="B21" s="119"/>
    </row>
    <row r="22" spans="2:5" ht="15" customHeight="1">
      <c r="B22" s="389"/>
      <c r="C22" s="389"/>
      <c r="D22" s="389"/>
      <c r="E22" s="389"/>
    </row>
    <row r="23" spans="2:5">
      <c r="B23" s="389"/>
      <c r="C23" s="389"/>
      <c r="D23" s="389"/>
      <c r="E23" s="389"/>
    </row>
  </sheetData>
  <mergeCells count="2">
    <mergeCell ref="B22:E23"/>
    <mergeCell ref="B5:G5"/>
  </mergeCells>
  <pageMargins left="0.7" right="0.7" top="0.75" bottom="0.75" header="0.3" footer="0.3"/>
  <pageSetup orientation="landscape" horizontalDpi="360" verticalDpi="36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B5:AD61"/>
  <sheetViews>
    <sheetView showGridLines="0" topLeftCell="A7" workbookViewId="0">
      <selection activeCell="I8" sqref="I8"/>
    </sheetView>
  </sheetViews>
  <sheetFormatPr baseColWidth="10" defaultRowHeight="12.75"/>
  <cols>
    <col min="1" max="1" width="13.28515625" style="157" customWidth="1"/>
    <col min="2" max="2" width="17.140625" style="157" customWidth="1"/>
    <col min="3" max="3" width="16.5703125" style="157" hidden="1" customWidth="1"/>
    <col min="4" max="4" width="15.5703125" style="157" hidden="1" customWidth="1"/>
    <col min="5" max="5" width="14.140625" style="157" customWidth="1"/>
    <col min="6" max="6" width="14.28515625" style="157" customWidth="1"/>
    <col min="7" max="7" width="11.42578125" style="157"/>
    <col min="8" max="8" width="5.7109375" style="158" customWidth="1"/>
    <col min="9" max="9" width="11.42578125" style="158"/>
    <col min="10" max="21" width="5.7109375" style="157" customWidth="1"/>
    <col min="22" max="23" width="11.42578125" style="157"/>
    <col min="24" max="24" width="10.140625" style="157" customWidth="1"/>
    <col min="25" max="25" width="13.42578125" style="157" customWidth="1"/>
    <col min="26" max="26" width="19.5703125" style="157" customWidth="1"/>
    <col min="27" max="27" width="17" style="157" customWidth="1"/>
    <col min="28" max="28" width="15.140625" style="157" customWidth="1"/>
    <col min="29" max="16384" width="11.42578125" style="157"/>
  </cols>
  <sheetData>
    <row r="5" spans="2:30">
      <c r="B5" s="156"/>
    </row>
    <row r="6" spans="2:30" ht="13.5" customHeight="1" thickBot="1">
      <c r="B6" s="156"/>
      <c r="Y6" s="391" t="s">
        <v>119</v>
      </c>
      <c r="Z6" s="391"/>
      <c r="AA6" s="391"/>
      <c r="AB6" s="391"/>
      <c r="AC6" s="391"/>
      <c r="AD6" s="159"/>
    </row>
    <row r="7" spans="2:30" ht="18.75" customHeight="1">
      <c r="B7" s="396" t="s">
        <v>32</v>
      </c>
      <c r="C7" s="397"/>
      <c r="D7" s="397"/>
      <c r="E7" s="397"/>
      <c r="F7" s="397"/>
      <c r="G7" s="398"/>
      <c r="H7" s="160"/>
      <c r="I7" s="160"/>
      <c r="Y7" s="391"/>
      <c r="Z7" s="391"/>
      <c r="AA7" s="391"/>
      <c r="AB7" s="391"/>
      <c r="AC7" s="391"/>
      <c r="AD7" s="159"/>
    </row>
    <row r="8" spans="2:30" ht="22.5" customHeight="1">
      <c r="B8" s="399" t="s">
        <v>201</v>
      </c>
      <c r="C8" s="400"/>
      <c r="D8" s="400"/>
      <c r="E8" s="400"/>
      <c r="F8" s="400"/>
      <c r="G8" s="401"/>
      <c r="H8" s="161"/>
      <c r="I8" s="161"/>
    </row>
    <row r="9" spans="2:30" ht="3" customHeight="1" thickBot="1">
      <c r="B9" s="223"/>
      <c r="C9" s="224"/>
      <c r="D9" s="224"/>
      <c r="E9" s="224"/>
      <c r="F9" s="224"/>
      <c r="G9" s="225"/>
      <c r="H9" s="162"/>
      <c r="I9" s="162"/>
    </row>
    <row r="10" spans="2:30" s="158" customFormat="1" ht="9" customHeight="1" thickBot="1">
      <c r="B10" s="163"/>
      <c r="C10" s="162"/>
      <c r="D10" s="162"/>
      <c r="E10" s="162"/>
      <c r="F10" s="162"/>
      <c r="G10" s="162"/>
      <c r="H10" s="162"/>
      <c r="I10" s="162"/>
      <c r="Y10" s="164"/>
      <c r="Z10" s="164"/>
      <c r="AA10" s="164"/>
      <c r="AB10" s="164"/>
      <c r="AC10" s="164"/>
      <c r="AD10" s="164"/>
    </row>
    <row r="11" spans="2:30" s="158" customFormat="1" ht="26.25" customHeight="1" thickBot="1">
      <c r="B11" s="393" t="s">
        <v>31</v>
      </c>
      <c r="C11" s="394"/>
      <c r="D11" s="394"/>
      <c r="E11" s="394"/>
      <c r="F11" s="394"/>
      <c r="G11" s="395"/>
      <c r="H11" s="90"/>
      <c r="I11" s="90"/>
      <c r="Z11" s="165" t="s">
        <v>35</v>
      </c>
      <c r="AA11" s="166" t="s">
        <v>31</v>
      </c>
      <c r="AB11" s="166" t="s">
        <v>33</v>
      </c>
    </row>
    <row r="12" spans="2:30" ht="20.25" customHeight="1">
      <c r="B12" s="167"/>
      <c r="C12" s="167"/>
      <c r="D12" s="167"/>
      <c r="E12" s="167"/>
      <c r="F12" s="167"/>
      <c r="G12" s="167"/>
      <c r="H12" s="90"/>
      <c r="I12" s="90"/>
      <c r="Z12" s="100" t="s">
        <v>120</v>
      </c>
      <c r="AA12" s="168">
        <v>3</v>
      </c>
      <c r="AB12" s="169">
        <v>2</v>
      </c>
    </row>
    <row r="13" spans="2:30" ht="31.5" customHeight="1" thickBot="1">
      <c r="B13" s="218" t="s">
        <v>35</v>
      </c>
      <c r="C13" s="219" t="s">
        <v>27</v>
      </c>
      <c r="D13" s="220" t="s">
        <v>118</v>
      </c>
      <c r="E13" s="220" t="s">
        <v>29</v>
      </c>
      <c r="F13" s="221" t="s">
        <v>30</v>
      </c>
      <c r="G13" s="222" t="s">
        <v>5</v>
      </c>
      <c r="H13" s="18"/>
      <c r="I13" s="18"/>
      <c r="Z13" s="101"/>
      <c r="AA13" s="171"/>
      <c r="AB13" s="172"/>
    </row>
    <row r="14" spans="2:30" ht="24" customHeight="1">
      <c r="B14" s="148" t="s">
        <v>24</v>
      </c>
      <c r="C14" s="173"/>
      <c r="D14" s="173"/>
      <c r="E14" s="173">
        <v>13</v>
      </c>
      <c r="F14" s="173">
        <v>15</v>
      </c>
      <c r="G14" s="174">
        <f>Tabla8[[#This Row],[JUZGADO IV]]+Tabla8[[#This Row],[JUZGADO III]]+Tabla8[[#This Row],[COLEGIADO]]+Tabla8[[#This Row],[ASUNTOS INTERNOS]]</f>
        <v>28</v>
      </c>
      <c r="H14" s="162"/>
      <c r="I14" s="162"/>
      <c r="Z14" s="101" t="s">
        <v>25</v>
      </c>
      <c r="AA14" s="175">
        <v>0</v>
      </c>
      <c r="AB14" s="172">
        <v>4</v>
      </c>
    </row>
    <row r="15" spans="2:30" ht="24" customHeight="1">
      <c r="B15" s="149" t="s">
        <v>34</v>
      </c>
      <c r="C15" s="176">
        <v>0</v>
      </c>
      <c r="D15" s="177">
        <f>(D14*100%/G14)</f>
        <v>0</v>
      </c>
      <c r="E15" s="177">
        <f>(E14*100%/G14)</f>
        <v>0.4642857142857143</v>
      </c>
      <c r="F15" s="177">
        <f>(F14*100%/G14)</f>
        <v>0.5357142857142857</v>
      </c>
      <c r="G15" s="178">
        <f>Tabla8[[#This Row],[JUZGADO IV]]+Tabla8[[#This Row],[JUZGADO III]]+Tabla8[[#This Row],[COLEGIADO]]+Tabla8[[#This Row],[ASUNTOS INTERNOS]]</f>
        <v>1</v>
      </c>
      <c r="H15" s="162"/>
      <c r="I15" s="162"/>
      <c r="Z15" s="101"/>
      <c r="AA15" s="171"/>
      <c r="AB15" s="172"/>
    </row>
    <row r="16" spans="2:30" ht="24" customHeight="1">
      <c r="B16" s="149" t="s">
        <v>25</v>
      </c>
      <c r="C16" s="179"/>
      <c r="D16" s="179"/>
      <c r="E16" s="179">
        <v>1</v>
      </c>
      <c r="F16" s="179">
        <v>0</v>
      </c>
      <c r="G16" s="180">
        <f>Tabla8[[#This Row],[JUZGADO IV]]+Tabla8[[#This Row],[JUZGADO III]]+Tabla8[[#This Row],[COLEGIADO]]+Tabla8[[#This Row],[ASUNTOS INTERNOS]]</f>
        <v>1</v>
      </c>
      <c r="H16" s="162"/>
      <c r="I16" s="162"/>
      <c r="Z16" s="101" t="s">
        <v>26</v>
      </c>
      <c r="AA16" s="175">
        <v>1</v>
      </c>
      <c r="AB16" s="172">
        <v>0</v>
      </c>
    </row>
    <row r="17" spans="2:28" ht="24" customHeight="1" thickBot="1">
      <c r="B17" s="149" t="s">
        <v>34</v>
      </c>
      <c r="C17" s="176">
        <f>(C16*100%/G16)</f>
        <v>0</v>
      </c>
      <c r="D17" s="176">
        <f>(D16*100%/G16)</f>
        <v>0</v>
      </c>
      <c r="E17" s="176">
        <v>0</v>
      </c>
      <c r="F17" s="176">
        <v>0</v>
      </c>
      <c r="G17" s="178">
        <v>0</v>
      </c>
      <c r="H17" s="162"/>
      <c r="I17" s="162"/>
      <c r="Z17" s="102"/>
      <c r="AA17" s="181"/>
      <c r="AB17" s="182"/>
    </row>
    <row r="18" spans="2:28" ht="24" customHeight="1" thickBot="1">
      <c r="B18" s="149" t="s">
        <v>26</v>
      </c>
      <c r="C18" s="179"/>
      <c r="D18" s="179"/>
      <c r="E18" s="179">
        <v>12</v>
      </c>
      <c r="F18" s="179">
        <v>13</v>
      </c>
      <c r="G18" s="180">
        <f>Tabla8[[#This Row],[JUZGADO IV]]+Tabla8[[#This Row],[JUZGADO III]]+Tabla8[[#This Row],[ASUNTOS INTERNOS]]</f>
        <v>25</v>
      </c>
      <c r="H18" s="162"/>
      <c r="I18" s="162"/>
      <c r="Z18" s="103" t="s">
        <v>121</v>
      </c>
      <c r="AA18" s="183">
        <f>AA16+AA14+AA12</f>
        <v>4</v>
      </c>
      <c r="AB18" s="184">
        <f>AB16+AB14+AB12</f>
        <v>6</v>
      </c>
    </row>
    <row r="19" spans="2:28" ht="24" customHeight="1" thickBot="1">
      <c r="B19" s="149" t="s">
        <v>34</v>
      </c>
      <c r="C19" s="185">
        <v>0</v>
      </c>
      <c r="D19" s="185">
        <f>(D18*100%/G18)</f>
        <v>0</v>
      </c>
      <c r="E19" s="185">
        <f>(E18*100%/G18)</f>
        <v>0.48</v>
      </c>
      <c r="F19" s="185">
        <f>(F18*100%/G18)</f>
        <v>0.52</v>
      </c>
      <c r="G19" s="186">
        <f>Tabla8[[#This Row],[JUZGADO IV]]+Tabla8[[#This Row],[JUZGADO III]]+Tabla8[[#This Row],[COLEGIADO]]+Tabla8[[#This Row],[ASUNTOS INTERNOS]]</f>
        <v>1</v>
      </c>
      <c r="H19" s="162"/>
      <c r="I19" s="162"/>
    </row>
    <row r="20" spans="2:28" ht="12" customHeight="1" thickBot="1">
      <c r="B20" s="150"/>
      <c r="C20" s="170"/>
      <c r="D20" s="170"/>
      <c r="E20" s="170"/>
      <c r="F20" s="170"/>
      <c r="G20" s="187"/>
      <c r="H20" s="162"/>
      <c r="I20" s="162"/>
    </row>
    <row r="21" spans="2:28" ht="24" customHeight="1" thickBot="1">
      <c r="B21" s="151" t="s">
        <v>141</v>
      </c>
      <c r="C21" s="188">
        <f>C14+C16+C18</f>
        <v>0</v>
      </c>
      <c r="D21" s="188">
        <f t="shared" ref="D21:E21" si="0">D14+D16+D18</f>
        <v>0</v>
      </c>
      <c r="E21" s="188">
        <f t="shared" si="0"/>
        <v>26</v>
      </c>
      <c r="F21" s="188">
        <f>F14+F16+F18</f>
        <v>28</v>
      </c>
      <c r="G21" s="189">
        <f>Tabla8[[#This Row],[JUZGADO IV]]+Tabla8[[#This Row],[JUZGADO III]]+Tabla8[[#This Row],[COLEGIADO]]+Tabla8[[#This Row],[ASUNTOS INTERNOS]]</f>
        <v>54</v>
      </c>
      <c r="H21" s="162"/>
      <c r="I21" s="162"/>
    </row>
    <row r="22" spans="2:28" ht="24" customHeight="1">
      <c r="B22" s="151" t="s">
        <v>34</v>
      </c>
      <c r="C22" s="190">
        <f>(C21*100%/G21)</f>
        <v>0</v>
      </c>
      <c r="D22" s="190">
        <f>(D21*100%/G21)</f>
        <v>0</v>
      </c>
      <c r="E22" s="190">
        <f>(E21*100%/G21)</f>
        <v>0.48148148148148145</v>
      </c>
      <c r="F22" s="190">
        <f>(F21*100%/G21)</f>
        <v>0.51851851851851849</v>
      </c>
      <c r="G22" s="191">
        <f>Tabla8[[#This Row],[JUZGADO IV]]+Tabla8[[#This Row],[JUZGADO III]]+Tabla8[[#This Row],[COLEGIADO]]+Tabla8[[#This Row],[ASUNTOS INTERNOS]]</f>
        <v>1</v>
      </c>
      <c r="H22" s="162"/>
      <c r="I22" s="162"/>
    </row>
    <row r="23" spans="2:28" ht="13.5" thickBot="1">
      <c r="B23" s="156"/>
    </row>
    <row r="24" spans="2:28" ht="22.5" customHeight="1" thickBot="1">
      <c r="B24" s="393" t="s">
        <v>33</v>
      </c>
      <c r="C24" s="394"/>
      <c r="D24" s="394"/>
      <c r="E24" s="394"/>
      <c r="F24" s="394"/>
      <c r="G24" s="395"/>
      <c r="H24" s="90"/>
      <c r="I24" s="90"/>
    </row>
    <row r="25" spans="2:28" ht="13.5" thickBot="1">
      <c r="C25" s="167"/>
      <c r="D25" s="167"/>
      <c r="E25" s="167"/>
      <c r="F25" s="167"/>
    </row>
    <row r="26" spans="2:28" ht="32.25" customHeight="1" thickBot="1">
      <c r="B26" s="213" t="s">
        <v>35</v>
      </c>
      <c r="C26" s="214" t="s">
        <v>27</v>
      </c>
      <c r="D26" s="215" t="s">
        <v>28</v>
      </c>
      <c r="E26" s="215" t="s">
        <v>29</v>
      </c>
      <c r="F26" s="216" t="s">
        <v>30</v>
      </c>
      <c r="G26" s="217" t="s">
        <v>5</v>
      </c>
      <c r="H26" s="18"/>
      <c r="I26" s="18"/>
    </row>
    <row r="27" spans="2:28" ht="0.75" customHeight="1" thickBot="1">
      <c r="B27" s="192"/>
      <c r="C27" s="170">
        <v>0</v>
      </c>
      <c r="D27" s="170"/>
      <c r="E27" s="170"/>
      <c r="F27" s="170"/>
      <c r="G27" s="193">
        <f>Tabla9[[#This Row],[JUZGADO IV]]+Tabla9[[#This Row],[JUZGADO III]]+Tabla9[[#This Row],[JUZGADO I]]+Tabla9[[#This Row],[ASUNTOS INTERNOS]]</f>
        <v>0</v>
      </c>
    </row>
    <row r="28" spans="2:28" ht="24" customHeight="1">
      <c r="B28" s="194" t="s">
        <v>24</v>
      </c>
      <c r="C28" s="173"/>
      <c r="D28" s="173"/>
      <c r="E28" s="173">
        <v>22</v>
      </c>
      <c r="F28" s="173">
        <v>25</v>
      </c>
      <c r="G28" s="195">
        <f>Tabla9[[#This Row],[JUZGADO IV]]+Tabla9[[#This Row],[JUZGADO III]]+Tabla9[[#This Row],[JUZGADO I]]+Tabla9[[#This Row],[ASUNTOS INTERNOS]]</f>
        <v>47</v>
      </c>
      <c r="H28" s="162"/>
      <c r="I28" s="162"/>
    </row>
    <row r="29" spans="2:28" ht="24" customHeight="1">
      <c r="B29" s="152" t="s">
        <v>34</v>
      </c>
      <c r="C29" s="196">
        <v>0</v>
      </c>
      <c r="D29" s="196">
        <f>D28*100%/G28</f>
        <v>0</v>
      </c>
      <c r="E29" s="196">
        <f>E28*100%/G28</f>
        <v>0.46808510638297873</v>
      </c>
      <c r="F29" s="196">
        <f>F28*100%/G28</f>
        <v>0.53191489361702127</v>
      </c>
      <c r="G29" s="197">
        <f>Tabla9[[#This Row],[JUZGADO IV]]+Tabla9[[#This Row],[JUZGADO III]]+Tabla9[[#This Row],[JUZGADO I]]+Tabla9[[#This Row],[ASUNTOS INTERNOS]]</f>
        <v>1</v>
      </c>
      <c r="H29" s="162"/>
      <c r="I29" s="162"/>
    </row>
    <row r="30" spans="2:28" ht="24" customHeight="1">
      <c r="B30" s="198" t="s">
        <v>25</v>
      </c>
      <c r="C30" s="179"/>
      <c r="D30" s="179"/>
      <c r="E30" s="179">
        <v>0</v>
      </c>
      <c r="F30" s="179">
        <v>0</v>
      </c>
      <c r="G30" s="199">
        <f>Tabla9[[#This Row],[JUZGADO IV]]+Tabla9[[#This Row],[JUZGADO III]]+Tabla9[[#This Row],[JUZGADO I]]+Tabla9[[#This Row],[ASUNTOS INTERNOS]]</f>
        <v>0</v>
      </c>
      <c r="H30" s="162"/>
      <c r="I30" s="162"/>
    </row>
    <row r="31" spans="2:28" ht="24" customHeight="1">
      <c r="B31" s="152" t="s">
        <v>34</v>
      </c>
      <c r="C31" s="196">
        <v>0</v>
      </c>
      <c r="D31" s="196" t="e">
        <f>D30*100%/G30</f>
        <v>#DIV/0!</v>
      </c>
      <c r="E31" s="196">
        <v>0</v>
      </c>
      <c r="F31" s="196">
        <v>0</v>
      </c>
      <c r="G31" s="197">
        <v>0</v>
      </c>
      <c r="H31" s="162"/>
      <c r="I31" s="162"/>
    </row>
    <row r="32" spans="2:28" ht="24" customHeight="1">
      <c r="B32" s="198" t="s">
        <v>26</v>
      </c>
      <c r="C32" s="179"/>
      <c r="D32" s="179"/>
      <c r="E32" s="179">
        <v>0</v>
      </c>
      <c r="F32" s="179">
        <v>4</v>
      </c>
      <c r="G32" s="199">
        <f>Tabla9[[#This Row],[JUZGADO IV]]+Tabla9[[#This Row],[JUZGADO III]]+Tabla9[[#This Row],[JUZGADO I]]+Tabla9[[#This Row],[ASUNTOS INTERNOS]]</f>
        <v>4</v>
      </c>
      <c r="H32" s="162"/>
      <c r="I32" s="162"/>
    </row>
    <row r="33" spans="2:9" ht="24" customHeight="1" thickBot="1">
      <c r="B33" s="153" t="s">
        <v>34</v>
      </c>
      <c r="C33" s="200">
        <v>0</v>
      </c>
      <c r="D33" s="200">
        <f>D32*100%/G32</f>
        <v>0</v>
      </c>
      <c r="E33" s="200">
        <f>E32*100%/G32</f>
        <v>0</v>
      </c>
      <c r="F33" s="200">
        <f>F32*100%/G32</f>
        <v>1</v>
      </c>
      <c r="G33" s="201">
        <f>Tabla9[[#This Row],[JUZGADO IV]]+Tabla9[[#This Row],[JUZGADO III]]+Tabla9[[#This Row],[JUZGADO I]]+Tabla9[[#This Row],[ASUNTOS INTERNOS]]</f>
        <v>1</v>
      </c>
      <c r="H33" s="162"/>
      <c r="I33" s="162"/>
    </row>
    <row r="34" spans="2:9" ht="20.100000000000001" customHeight="1" thickBot="1">
      <c r="G34" s="202"/>
    </row>
    <row r="35" spans="2:9" ht="24" customHeight="1" thickBot="1">
      <c r="B35" s="154" t="s">
        <v>142</v>
      </c>
      <c r="C35" s="203">
        <f>C28+C30+C32</f>
        <v>0</v>
      </c>
      <c r="D35" s="203">
        <f t="shared" ref="D35:F35" si="1">D28+D30+D32</f>
        <v>0</v>
      </c>
      <c r="E35" s="203">
        <f t="shared" si="1"/>
        <v>22</v>
      </c>
      <c r="F35" s="203">
        <f t="shared" si="1"/>
        <v>29</v>
      </c>
      <c r="G35" s="204">
        <f>Tabla9[[#This Row],[JUZGADO IV]]+Tabla9[[#This Row],[JUZGADO III]]+Tabla9[[#This Row],[JUZGADO I]]+Tabla9[[#This Row],[ASUNTOS INTERNOS]]</f>
        <v>51</v>
      </c>
      <c r="H35" s="162"/>
      <c r="I35" s="162"/>
    </row>
    <row r="36" spans="2:9" ht="24" customHeight="1" thickBot="1">
      <c r="B36" s="155" t="s">
        <v>34</v>
      </c>
      <c r="C36" s="205">
        <f>C35*100%/G35</f>
        <v>0</v>
      </c>
      <c r="D36" s="205">
        <f>D35*100%/G35</f>
        <v>0</v>
      </c>
      <c r="E36" s="205">
        <f>E35*100%/G35</f>
        <v>0.43137254901960786</v>
      </c>
      <c r="F36" s="205">
        <f>F35*100%/G35</f>
        <v>0.56862745098039214</v>
      </c>
      <c r="G36" s="206">
        <f>Tabla9[[#This Row],[JUZGADO IV]]+Tabla9[[#This Row],[JUZGADO III]]+Tabla9[[#This Row],[JUZGADO I]]+Tabla9[[#This Row],[ASUNTOS INTERNOS]]</f>
        <v>1</v>
      </c>
      <c r="H36" s="162"/>
      <c r="I36" s="162"/>
    </row>
    <row r="37" spans="2:9" ht="7.5" customHeight="1"/>
    <row r="38" spans="2:9" hidden="1"/>
    <row r="43" spans="2:9" s="208" customFormat="1">
      <c r="B43" s="207"/>
      <c r="C43" s="207"/>
      <c r="D43" s="207"/>
      <c r="H43" s="209"/>
      <c r="I43" s="209"/>
    </row>
    <row r="44" spans="2:9" s="208" customFormat="1">
      <c r="B44" s="207"/>
      <c r="C44" s="392" t="s">
        <v>39</v>
      </c>
      <c r="D44" s="392"/>
      <c r="E44" s="392"/>
      <c r="H44" s="209"/>
      <c r="I44" s="209"/>
    </row>
    <row r="45" spans="2:9" s="208" customFormat="1">
      <c r="B45" s="207"/>
      <c r="C45" s="207" t="s">
        <v>31</v>
      </c>
      <c r="D45" s="207" t="s">
        <v>37</v>
      </c>
      <c r="E45" s="210"/>
      <c r="H45" s="209"/>
      <c r="I45" s="209"/>
    </row>
    <row r="46" spans="2:9" s="208" customFormat="1">
      <c r="B46" s="207" t="s">
        <v>24</v>
      </c>
      <c r="C46" s="207">
        <f>G14</f>
        <v>28</v>
      </c>
      <c r="D46" s="207">
        <f>G28</f>
        <v>47</v>
      </c>
      <c r="E46" s="208">
        <f>G28</f>
        <v>47</v>
      </c>
      <c r="H46" s="209"/>
      <c r="I46" s="209"/>
    </row>
    <row r="47" spans="2:9" s="208" customFormat="1">
      <c r="B47" s="207" t="s">
        <v>36</v>
      </c>
      <c r="C47" s="207">
        <f>G16</f>
        <v>1</v>
      </c>
      <c r="D47" s="207">
        <f>G30</f>
        <v>0</v>
      </c>
      <c r="E47" s="208">
        <f>G30</f>
        <v>0</v>
      </c>
      <c r="H47" s="209"/>
      <c r="I47" s="209"/>
    </row>
    <row r="48" spans="2:9" s="208" customFormat="1">
      <c r="B48" s="207" t="s">
        <v>26</v>
      </c>
      <c r="C48" s="207">
        <f>G18</f>
        <v>25</v>
      </c>
      <c r="D48" s="207">
        <f>G32</f>
        <v>4</v>
      </c>
      <c r="E48" s="208">
        <f>G32</f>
        <v>4</v>
      </c>
      <c r="H48" s="209"/>
      <c r="I48" s="209"/>
    </row>
    <row r="49" spans="2:9" s="208" customFormat="1">
      <c r="B49" s="207"/>
      <c r="C49" s="207"/>
      <c r="D49" s="207"/>
      <c r="H49" s="209"/>
      <c r="I49" s="209"/>
    </row>
    <row r="50" spans="2:9" s="208" customFormat="1">
      <c r="B50" s="207"/>
      <c r="C50" s="207"/>
      <c r="D50" s="207"/>
      <c r="H50" s="209"/>
      <c r="I50" s="209"/>
    </row>
    <row r="51" spans="2:9" s="208" customFormat="1">
      <c r="B51" s="207"/>
      <c r="C51" s="392" t="s">
        <v>38</v>
      </c>
      <c r="D51" s="392"/>
      <c r="E51" s="392"/>
      <c r="H51" s="209"/>
      <c r="I51" s="209"/>
    </row>
    <row r="52" spans="2:9" s="208" customFormat="1">
      <c r="B52" s="207"/>
      <c r="C52" s="207" t="s">
        <v>31</v>
      </c>
      <c r="D52" s="207" t="s">
        <v>37</v>
      </c>
      <c r="H52" s="209"/>
      <c r="I52" s="209"/>
    </row>
    <row r="53" spans="2:9" s="208" customFormat="1">
      <c r="B53" s="207" t="s">
        <v>24</v>
      </c>
      <c r="C53" s="207" t="e">
        <f>#REF!</f>
        <v>#REF!</v>
      </c>
      <c r="D53" s="207" t="e">
        <f>#REF!</f>
        <v>#REF!</v>
      </c>
      <c r="E53" s="208" t="e">
        <f>#REF!</f>
        <v>#REF!</v>
      </c>
      <c r="H53" s="209"/>
      <c r="I53" s="209"/>
    </row>
    <row r="54" spans="2:9" s="208" customFormat="1">
      <c r="B54" s="207" t="s">
        <v>36</v>
      </c>
      <c r="C54" s="207" t="e">
        <f>#REF!</f>
        <v>#REF!</v>
      </c>
      <c r="D54" s="207" t="e">
        <f>#REF!</f>
        <v>#REF!</v>
      </c>
      <c r="E54" s="208" t="e">
        <f>#REF!</f>
        <v>#REF!</v>
      </c>
      <c r="H54" s="209"/>
      <c r="I54" s="209"/>
    </row>
    <row r="55" spans="2:9" s="208" customFormat="1">
      <c r="B55" s="207" t="s">
        <v>26</v>
      </c>
      <c r="C55" s="207" t="e">
        <f>#REF!</f>
        <v>#REF!</v>
      </c>
      <c r="D55" s="207" t="e">
        <f>#REF!</f>
        <v>#REF!</v>
      </c>
      <c r="E55" s="208" t="e">
        <f>#REF!</f>
        <v>#REF!</v>
      </c>
      <c r="H55" s="209"/>
      <c r="I55" s="209"/>
    </row>
    <row r="56" spans="2:9" s="208" customFormat="1">
      <c r="B56" s="207"/>
      <c r="C56" s="207"/>
      <c r="D56" s="207"/>
      <c r="H56" s="209"/>
      <c r="I56" s="209"/>
    </row>
    <row r="57" spans="2:9" s="208" customFormat="1">
      <c r="B57" s="207"/>
      <c r="C57" s="207"/>
      <c r="D57" s="207"/>
      <c r="H57" s="209"/>
      <c r="I57" s="209"/>
    </row>
    <row r="58" spans="2:9" s="208" customFormat="1">
      <c r="H58" s="209"/>
      <c r="I58" s="209"/>
    </row>
    <row r="59" spans="2:9" s="208" customFormat="1">
      <c r="H59" s="209"/>
      <c r="I59" s="209"/>
    </row>
    <row r="60" spans="2:9" s="208" customFormat="1">
      <c r="H60" s="209"/>
      <c r="I60" s="209"/>
    </row>
    <row r="61" spans="2:9" s="208" customFormat="1">
      <c r="H61" s="209"/>
      <c r="I61" s="209"/>
    </row>
  </sheetData>
  <mergeCells count="7">
    <mergeCell ref="Y6:AC7"/>
    <mergeCell ref="C51:E51"/>
    <mergeCell ref="B11:G11"/>
    <mergeCell ref="B24:G24"/>
    <mergeCell ref="B7:G7"/>
    <mergeCell ref="B8:G8"/>
    <mergeCell ref="C44:E44"/>
  </mergeCells>
  <pageMargins left="0.85" right="0.31" top="0.36" bottom="0.35" header="0.3" footer="0.3"/>
  <pageSetup orientation="portrait" horizontalDpi="360" verticalDpi="360" r:id="rId1"/>
  <drawing r:id="rId2"/>
  <tableParts count="3">
    <tablePart r:id="rId3"/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B5:M27"/>
  <sheetViews>
    <sheetView showGridLines="0" view="pageLayout" zoomScaleNormal="100" workbookViewId="0">
      <selection activeCell="D24" sqref="D24"/>
    </sheetView>
  </sheetViews>
  <sheetFormatPr baseColWidth="10" defaultRowHeight="12.75"/>
  <cols>
    <col min="1" max="1" width="3.7109375" customWidth="1"/>
    <col min="2" max="2" width="22" customWidth="1"/>
    <col min="4" max="4" width="13.140625" customWidth="1"/>
    <col min="5" max="5" width="3" customWidth="1"/>
    <col min="6" max="6" width="2.5703125" customWidth="1"/>
    <col min="7" max="7" width="5.42578125" customWidth="1"/>
    <col min="8" max="8" width="22" customWidth="1"/>
    <col min="10" max="10" width="5.7109375" customWidth="1"/>
    <col min="11" max="11" width="4.85546875" customWidth="1"/>
    <col min="12" max="12" width="1.7109375" customWidth="1"/>
  </cols>
  <sheetData>
    <row r="5" spans="2:13">
      <c r="C5" s="389" t="s">
        <v>163</v>
      </c>
      <c r="D5" s="389"/>
      <c r="E5" s="389"/>
      <c r="F5" s="389"/>
      <c r="G5" s="389"/>
      <c r="H5" s="389"/>
      <c r="I5" s="389"/>
    </row>
    <row r="6" spans="2:13">
      <c r="C6" s="389"/>
      <c r="D6" s="389"/>
      <c r="E6" s="389"/>
      <c r="F6" s="389"/>
      <c r="G6" s="389"/>
      <c r="H6" s="389"/>
      <c r="I6" s="389"/>
    </row>
    <row r="8" spans="2:13" ht="13.5" thickBot="1"/>
    <row r="9" spans="2:13" s="104" customFormat="1" ht="24.75" customHeight="1" thickBot="1">
      <c r="C9" s="402" t="s">
        <v>182</v>
      </c>
      <c r="D9" s="403"/>
      <c r="E9" s="253"/>
      <c r="F9" s="253"/>
      <c r="H9" s="404"/>
      <c r="I9" s="404"/>
      <c r="J9" s="404"/>
      <c r="K9" s="404"/>
      <c r="L9" s="404"/>
      <c r="M9" s="404"/>
    </row>
    <row r="10" spans="2:13" ht="24" customHeight="1" thickBot="1">
      <c r="C10" s="249" t="s">
        <v>31</v>
      </c>
      <c r="D10" s="250" t="s">
        <v>33</v>
      </c>
      <c r="H10" s="240"/>
      <c r="I10" s="240"/>
      <c r="J10" s="240"/>
      <c r="K10" s="240"/>
      <c r="L10" s="240"/>
      <c r="M10" s="240"/>
    </row>
    <row r="11" spans="2:13" ht="18">
      <c r="B11" s="105" t="s">
        <v>36</v>
      </c>
      <c r="C11" s="246">
        <v>0</v>
      </c>
      <c r="D11" s="243">
        <v>0</v>
      </c>
      <c r="H11" s="240"/>
      <c r="I11" s="240"/>
      <c r="J11" s="240"/>
      <c r="K11" s="240"/>
      <c r="L11" s="240"/>
      <c r="M11" s="240"/>
    </row>
    <row r="12" spans="2:13" ht="8.25" customHeight="1">
      <c r="B12" s="106"/>
      <c r="C12" s="247"/>
      <c r="D12" s="244"/>
      <c r="H12" s="241"/>
      <c r="I12" s="242"/>
      <c r="J12" s="240"/>
      <c r="K12" s="240"/>
      <c r="L12" s="240"/>
      <c r="M12" s="240"/>
    </row>
    <row r="13" spans="2:13" ht="18">
      <c r="B13" s="106" t="s">
        <v>120</v>
      </c>
      <c r="C13" s="247">
        <v>3</v>
      </c>
      <c r="D13" s="244">
        <v>1</v>
      </c>
      <c r="H13" s="241"/>
      <c r="I13" s="242"/>
      <c r="J13" s="240"/>
      <c r="K13" s="240"/>
      <c r="L13" s="240"/>
      <c r="M13" s="240"/>
    </row>
    <row r="14" spans="2:13" ht="9" customHeight="1">
      <c r="B14" s="106"/>
      <c r="C14" s="247"/>
      <c r="D14" s="244"/>
      <c r="H14" s="241"/>
      <c r="I14" s="242"/>
      <c r="J14" s="240"/>
      <c r="K14" s="240"/>
      <c r="L14" s="240"/>
      <c r="M14" s="240"/>
    </row>
    <row r="15" spans="2:13" ht="18">
      <c r="B15" s="106" t="s">
        <v>26</v>
      </c>
      <c r="C15" s="247">
        <v>1</v>
      </c>
      <c r="D15" s="244">
        <v>1</v>
      </c>
      <c r="H15" s="241"/>
      <c r="I15" s="242"/>
      <c r="J15" s="240"/>
      <c r="K15" s="240"/>
      <c r="L15" s="240"/>
      <c r="M15" s="240"/>
    </row>
    <row r="16" spans="2:13" ht="3.75" customHeight="1">
      <c r="B16" s="306"/>
      <c r="C16" s="307"/>
      <c r="D16" s="308"/>
      <c r="H16" s="241"/>
      <c r="I16" s="242"/>
      <c r="J16" s="240"/>
      <c r="K16" s="240"/>
      <c r="L16" s="240"/>
      <c r="M16" s="240"/>
    </row>
    <row r="17" spans="2:13" ht="18">
      <c r="B17" s="306" t="s">
        <v>202</v>
      </c>
      <c r="C17" s="307">
        <v>0</v>
      </c>
      <c r="D17" s="308">
        <v>1</v>
      </c>
      <c r="H17" s="241"/>
      <c r="I17" s="242"/>
      <c r="J17" s="240"/>
      <c r="K17" s="240"/>
      <c r="L17" s="240"/>
      <c r="M17" s="240"/>
    </row>
    <row r="18" spans="2:13" ht="9.75" customHeight="1" thickBot="1">
      <c r="B18" s="107"/>
      <c r="C18" s="248"/>
      <c r="D18" s="245"/>
      <c r="H18" s="241"/>
      <c r="I18" s="242"/>
      <c r="J18" s="240"/>
      <c r="K18" s="240"/>
      <c r="L18" s="240"/>
      <c r="M18" s="240"/>
    </row>
    <row r="19" spans="2:13" ht="16.5" thickBot="1">
      <c r="B19" s="17" t="s">
        <v>5</v>
      </c>
      <c r="C19" s="251">
        <f>SUM(C11:C18)</f>
        <v>4</v>
      </c>
      <c r="D19" s="252">
        <f>SUM(D11:D18)</f>
        <v>3</v>
      </c>
      <c r="H19" s="240"/>
      <c r="I19" s="242"/>
      <c r="J19" s="240"/>
      <c r="K19" s="240"/>
      <c r="L19" s="240"/>
      <c r="M19" s="240"/>
    </row>
    <row r="20" spans="2:13" ht="15.75">
      <c r="C20" s="108"/>
      <c r="H20" s="240"/>
      <c r="I20" s="242"/>
      <c r="J20" s="240"/>
      <c r="K20" s="240"/>
      <c r="L20" s="240"/>
      <c r="M20" s="240"/>
    </row>
    <row r="21" spans="2:13">
      <c r="H21" s="240"/>
      <c r="I21" s="240"/>
      <c r="J21" s="240"/>
      <c r="K21" s="240"/>
      <c r="L21" s="240"/>
      <c r="M21" s="240"/>
    </row>
    <row r="22" spans="2:13" ht="15.75">
      <c r="C22" s="109"/>
      <c r="H22" s="240"/>
      <c r="I22" s="242"/>
      <c r="J22" s="240"/>
      <c r="K22" s="240"/>
      <c r="L22" s="240"/>
      <c r="M22" s="240"/>
    </row>
    <row r="23" spans="2:13">
      <c r="H23" s="240"/>
      <c r="I23" s="240"/>
      <c r="J23" s="240"/>
      <c r="K23" s="240"/>
      <c r="L23" s="240"/>
      <c r="M23" s="240"/>
    </row>
    <row r="27" spans="2:13" ht="25.5" customHeight="1"/>
  </sheetData>
  <mergeCells count="3">
    <mergeCell ref="C5:I6"/>
    <mergeCell ref="C9:D9"/>
    <mergeCell ref="H9:M9"/>
  </mergeCells>
  <pageMargins left="0.7" right="0.7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5:M26"/>
  <sheetViews>
    <sheetView showGridLines="0" view="pageLayout" zoomScaleNormal="100" workbookViewId="0">
      <selection activeCell="H10" sqref="H10"/>
    </sheetView>
  </sheetViews>
  <sheetFormatPr baseColWidth="10" defaultRowHeight="12.75"/>
  <cols>
    <col min="1" max="1" width="3.7109375" customWidth="1"/>
    <col min="2" max="2" width="22" customWidth="1"/>
    <col min="4" max="4" width="13.140625" customWidth="1"/>
    <col min="5" max="5" width="3" customWidth="1"/>
    <col min="6" max="6" width="2.5703125" customWidth="1"/>
    <col min="7" max="7" width="5.42578125" customWidth="1"/>
    <col min="8" max="8" width="22" customWidth="1"/>
    <col min="10" max="10" width="5.7109375" customWidth="1"/>
    <col min="11" max="11" width="4.85546875" customWidth="1"/>
    <col min="12" max="12" width="1.7109375" customWidth="1"/>
  </cols>
  <sheetData>
    <row r="5" spans="2:13">
      <c r="C5" s="389" t="s">
        <v>203</v>
      </c>
      <c r="D5" s="389"/>
      <c r="E5" s="389"/>
      <c r="F5" s="389"/>
      <c r="G5" s="389"/>
      <c r="H5" s="389"/>
      <c r="I5" s="389"/>
    </row>
    <row r="6" spans="2:13">
      <c r="C6" s="389"/>
      <c r="D6" s="389"/>
      <c r="E6" s="389"/>
      <c r="F6" s="389"/>
      <c r="G6" s="389"/>
      <c r="H6" s="389"/>
      <c r="I6" s="389"/>
    </row>
    <row r="8" spans="2:13" ht="13.5" thickBot="1"/>
    <row r="9" spans="2:13" s="104" customFormat="1" ht="24.75" customHeight="1" thickBot="1">
      <c r="C9" s="402" t="s">
        <v>182</v>
      </c>
      <c r="D9" s="403"/>
      <c r="E9" s="253"/>
      <c r="F9" s="253"/>
      <c r="H9" s="404"/>
      <c r="I9" s="404"/>
      <c r="J9" s="404"/>
      <c r="K9" s="404"/>
      <c r="L9" s="404"/>
      <c r="M9" s="404"/>
    </row>
    <row r="10" spans="2:13" ht="24" customHeight="1" thickBot="1">
      <c r="B10" s="250" t="s">
        <v>204</v>
      </c>
      <c r="C10" s="249" t="s">
        <v>111</v>
      </c>
      <c r="D10" s="250" t="s">
        <v>112</v>
      </c>
      <c r="H10" s="240"/>
      <c r="I10" s="240"/>
      <c r="J10" s="240"/>
      <c r="K10" s="240"/>
      <c r="L10" s="240"/>
      <c r="M10" s="240"/>
    </row>
    <row r="11" spans="2:13" ht="18">
      <c r="B11" s="91">
        <v>12</v>
      </c>
      <c r="C11" s="246">
        <v>0</v>
      </c>
      <c r="D11" s="243"/>
      <c r="H11" s="240"/>
      <c r="I11" s="240"/>
      <c r="J11" s="240"/>
      <c r="K11" s="240"/>
      <c r="L11" s="240"/>
      <c r="M11" s="240"/>
    </row>
    <row r="12" spans="2:13" ht="19.5" customHeight="1">
      <c r="B12" s="309">
        <v>13</v>
      </c>
      <c r="C12" s="247">
        <v>9</v>
      </c>
      <c r="D12" s="244"/>
      <c r="H12" s="241"/>
      <c r="I12" s="242"/>
      <c r="J12" s="240"/>
      <c r="K12" s="240"/>
      <c r="L12" s="240"/>
      <c r="M12" s="240"/>
    </row>
    <row r="13" spans="2:13" ht="18">
      <c r="B13" s="309">
        <v>14</v>
      </c>
      <c r="C13" s="247">
        <v>27</v>
      </c>
      <c r="D13" s="244">
        <v>1</v>
      </c>
      <c r="H13" s="241"/>
      <c r="I13" s="242"/>
      <c r="J13" s="240"/>
      <c r="K13" s="240"/>
      <c r="L13" s="240"/>
      <c r="M13" s="240"/>
    </row>
    <row r="14" spans="2:13" ht="17.25" customHeight="1">
      <c r="B14" s="309">
        <v>15</v>
      </c>
      <c r="C14" s="247">
        <v>40</v>
      </c>
      <c r="D14" s="244">
        <v>2</v>
      </c>
      <c r="H14" s="241"/>
      <c r="I14" s="242"/>
      <c r="J14" s="240"/>
      <c r="K14" s="240"/>
      <c r="L14" s="240"/>
      <c r="M14" s="240"/>
    </row>
    <row r="15" spans="2:13" ht="18">
      <c r="B15" s="309">
        <v>16</v>
      </c>
      <c r="C15" s="247">
        <v>53</v>
      </c>
      <c r="D15" s="244">
        <v>2</v>
      </c>
      <c r="H15" s="241"/>
      <c r="I15" s="242"/>
      <c r="J15" s="240"/>
      <c r="K15" s="240"/>
      <c r="L15" s="240"/>
      <c r="M15" s="240"/>
    </row>
    <row r="16" spans="2:13" ht="14.25" customHeight="1">
      <c r="B16" s="310">
        <v>17</v>
      </c>
      <c r="C16" s="307">
        <v>70</v>
      </c>
      <c r="D16" s="308">
        <v>3</v>
      </c>
      <c r="H16" s="241"/>
      <c r="I16" s="242"/>
      <c r="J16" s="240"/>
      <c r="K16" s="240"/>
      <c r="L16" s="240"/>
      <c r="M16" s="240"/>
    </row>
    <row r="17" spans="2:13" ht="9.75" customHeight="1" thickBot="1">
      <c r="B17" s="107"/>
      <c r="C17" s="248"/>
      <c r="D17" s="245"/>
      <c r="H17" s="241"/>
      <c r="I17" s="242"/>
      <c r="J17" s="240"/>
      <c r="K17" s="240"/>
      <c r="L17" s="240"/>
      <c r="M17" s="240"/>
    </row>
    <row r="18" spans="2:13" ht="16.5" thickBot="1">
      <c r="B18" s="311" t="s">
        <v>5</v>
      </c>
      <c r="C18" s="251">
        <f>SUM(C11:C17)</f>
        <v>199</v>
      </c>
      <c r="D18" s="252">
        <f>SUM(D11:D17)</f>
        <v>8</v>
      </c>
      <c r="H18" s="240"/>
      <c r="I18" s="242"/>
      <c r="J18" s="240"/>
      <c r="K18" s="240"/>
      <c r="L18" s="240"/>
      <c r="M18" s="240"/>
    </row>
    <row r="19" spans="2:13" ht="15.75">
      <c r="C19" s="108"/>
      <c r="H19" s="240"/>
      <c r="I19" s="242"/>
      <c r="J19" s="240"/>
      <c r="K19" s="240"/>
      <c r="L19" s="240"/>
      <c r="M19" s="240"/>
    </row>
    <row r="20" spans="2:13">
      <c r="H20" s="240"/>
      <c r="I20" s="240"/>
      <c r="J20" s="240"/>
      <c r="K20" s="240"/>
      <c r="L20" s="240"/>
      <c r="M20" s="240"/>
    </row>
    <row r="21" spans="2:13" ht="15.75">
      <c r="C21" s="109"/>
      <c r="H21" s="240"/>
      <c r="I21" s="242"/>
      <c r="J21" s="240"/>
      <c r="K21" s="240"/>
      <c r="L21" s="240"/>
      <c r="M21" s="240"/>
    </row>
    <row r="22" spans="2:13">
      <c r="H22" s="240"/>
      <c r="I22" s="240"/>
      <c r="J22" s="240"/>
      <c r="K22" s="240"/>
      <c r="L22" s="240"/>
      <c r="M22" s="240"/>
    </row>
    <row r="26" spans="2:13" ht="25.5" customHeight="1"/>
  </sheetData>
  <mergeCells count="3">
    <mergeCell ref="C5:I6"/>
    <mergeCell ref="C9:D9"/>
    <mergeCell ref="H9:M9"/>
  </mergeCells>
  <pageMargins left="0.7" right="0.7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8:G34"/>
  <sheetViews>
    <sheetView showGridLines="0" tabSelected="1" topLeftCell="A16" workbookViewId="0">
      <selection activeCell="G34" sqref="G34"/>
    </sheetView>
  </sheetViews>
  <sheetFormatPr baseColWidth="10" defaultRowHeight="12.75"/>
  <cols>
    <col min="1" max="1" width="4.85546875" customWidth="1"/>
    <col min="2" max="2" width="65.28515625" customWidth="1"/>
    <col min="3" max="3" width="15.28515625" customWidth="1"/>
    <col min="4" max="4" width="12.85546875" customWidth="1"/>
  </cols>
  <sheetData>
    <row r="8" spans="1:7" ht="36.75" customHeight="1">
      <c r="A8" s="405" t="s">
        <v>129</v>
      </c>
      <c r="B8" s="405"/>
      <c r="C8" s="405"/>
      <c r="D8" s="84"/>
      <c r="E8" s="84"/>
      <c r="F8" s="84"/>
      <c r="G8" s="84"/>
    </row>
    <row r="9" spans="1:7" ht="13.5" thickBot="1"/>
    <row r="10" spans="1:7" ht="31.5" customHeight="1" thickBot="1">
      <c r="B10" s="406" t="s">
        <v>136</v>
      </c>
      <c r="C10" s="407"/>
    </row>
    <row r="11" spans="1:7" ht="15">
      <c r="B11" s="211" t="s">
        <v>114</v>
      </c>
      <c r="C11" s="212" t="s">
        <v>115</v>
      </c>
    </row>
    <row r="12" spans="1:7" ht="15.75">
      <c r="B12" s="138" t="s">
        <v>154</v>
      </c>
      <c r="C12" s="85"/>
    </row>
    <row r="13" spans="1:7" ht="15">
      <c r="B13" s="87"/>
      <c r="C13" s="88"/>
    </row>
    <row r="14" spans="1:7" ht="15">
      <c r="B14" s="86" t="s">
        <v>183</v>
      </c>
      <c r="C14" s="85">
        <v>2</v>
      </c>
    </row>
    <row r="15" spans="1:7" ht="15">
      <c r="B15" s="86" t="s">
        <v>184</v>
      </c>
      <c r="C15" s="85">
        <v>2</v>
      </c>
    </row>
    <row r="16" spans="1:7" ht="15">
      <c r="B16" s="86" t="s">
        <v>185</v>
      </c>
      <c r="C16" s="85">
        <v>2</v>
      </c>
    </row>
    <row r="17" spans="2:3" ht="15">
      <c r="B17" s="86" t="s">
        <v>186</v>
      </c>
      <c r="C17" s="85">
        <v>2</v>
      </c>
    </row>
    <row r="18" spans="2:3" ht="15">
      <c r="B18" s="86" t="s">
        <v>187</v>
      </c>
      <c r="C18" s="85">
        <v>2</v>
      </c>
    </row>
    <row r="19" spans="2:3" ht="15">
      <c r="B19" s="86" t="s">
        <v>188</v>
      </c>
      <c r="C19" s="85">
        <v>2</v>
      </c>
    </row>
    <row r="20" spans="2:3" ht="15">
      <c r="B20" s="86" t="s">
        <v>189</v>
      </c>
      <c r="C20" s="85">
        <v>2</v>
      </c>
    </row>
    <row r="21" spans="2:3" ht="15">
      <c r="B21" s="86" t="s">
        <v>190</v>
      </c>
      <c r="C21" s="85">
        <v>2</v>
      </c>
    </row>
    <row r="22" spans="2:3" ht="15">
      <c r="B22" s="86" t="s">
        <v>191</v>
      </c>
      <c r="C22" s="85">
        <v>2</v>
      </c>
    </row>
    <row r="23" spans="2:3" ht="15">
      <c r="B23" s="86" t="s">
        <v>192</v>
      </c>
      <c r="C23" s="137">
        <v>2</v>
      </c>
    </row>
    <row r="24" spans="2:3" ht="18.75">
      <c r="B24" s="139" t="s">
        <v>193</v>
      </c>
      <c r="C24" s="137"/>
    </row>
    <row r="25" spans="2:3" ht="15">
      <c r="B25" s="86"/>
      <c r="C25" s="137"/>
    </row>
    <row r="26" spans="2:3" ht="15">
      <c r="B26" s="86" t="s">
        <v>194</v>
      </c>
      <c r="C26" s="137">
        <v>2</v>
      </c>
    </row>
    <row r="27" spans="2:3" ht="15">
      <c r="B27" s="86" t="s">
        <v>195</v>
      </c>
      <c r="C27" s="85">
        <v>2</v>
      </c>
    </row>
    <row r="28" spans="2:3" ht="15">
      <c r="B28" s="86" t="s">
        <v>196</v>
      </c>
      <c r="C28" s="85">
        <v>2</v>
      </c>
    </row>
    <row r="29" spans="2:3" ht="15">
      <c r="B29" s="86" t="s">
        <v>197</v>
      </c>
      <c r="C29" s="85">
        <v>2</v>
      </c>
    </row>
    <row r="30" spans="2:3" ht="15">
      <c r="B30" s="86" t="s">
        <v>198</v>
      </c>
      <c r="C30" s="85">
        <v>2</v>
      </c>
    </row>
    <row r="31" spans="2:3" ht="15">
      <c r="B31" s="86"/>
      <c r="C31" s="85"/>
    </row>
    <row r="32" spans="2:3" ht="15">
      <c r="B32" s="86" t="s">
        <v>199</v>
      </c>
      <c r="C32" s="85"/>
    </row>
    <row r="33" spans="2:3" ht="15">
      <c r="B33" s="86" t="s">
        <v>200</v>
      </c>
      <c r="C33" s="85">
        <v>20</v>
      </c>
    </row>
    <row r="34" spans="2:3" ht="15">
      <c r="B34" s="87"/>
      <c r="C34" s="88"/>
    </row>
  </sheetData>
  <mergeCells count="2">
    <mergeCell ref="A8:C8"/>
    <mergeCell ref="B10:C10"/>
  </mergeCells>
  <pageMargins left="0.6" right="0.41" top="0.75" bottom="0.75" header="0.3" footer="0.3"/>
  <pageSetup orientation="portrait" horizontalDpi="360" verticalDpi="36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B9:Q40"/>
  <sheetViews>
    <sheetView showGridLines="0" view="pageLayout" topLeftCell="A22" zoomScale="75" zoomScaleNormal="50" zoomScaleSheetLayoutView="75" zoomScalePageLayoutView="75" workbookViewId="0">
      <selection activeCell="C14" sqref="C14"/>
    </sheetView>
  </sheetViews>
  <sheetFormatPr baseColWidth="10" defaultRowHeight="15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>
      <c r="B9" s="365" t="s">
        <v>166</v>
      </c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83"/>
      <c r="Q9" s="83"/>
    </row>
    <row r="12" spans="2:17">
      <c r="B12" s="7"/>
    </row>
    <row r="13" spans="2:17" ht="11.1" customHeight="1" thickBot="1">
      <c r="B13" s="4"/>
      <c r="C13" s="4"/>
      <c r="D13" s="4"/>
    </row>
    <row r="14" spans="2:17" ht="36" customHeight="1">
      <c r="B14" s="316" t="s">
        <v>13</v>
      </c>
      <c r="C14" s="317" t="s">
        <v>164</v>
      </c>
      <c r="D14" s="318" t="s">
        <v>159</v>
      </c>
    </row>
    <row r="15" spans="2:17" ht="30.95" customHeight="1">
      <c r="B15" s="319" t="s">
        <v>11</v>
      </c>
      <c r="C15" s="254">
        <v>2</v>
      </c>
      <c r="D15" s="255">
        <v>0</v>
      </c>
    </row>
    <row r="16" spans="2:17" ht="30.95" customHeight="1">
      <c r="B16" s="319" t="s">
        <v>127</v>
      </c>
      <c r="C16" s="256">
        <v>0</v>
      </c>
      <c r="D16" s="255">
        <v>1</v>
      </c>
    </row>
    <row r="17" spans="2:4" ht="30.95" customHeight="1">
      <c r="B17" s="319" t="s">
        <v>12</v>
      </c>
      <c r="C17" s="256">
        <v>20</v>
      </c>
      <c r="D17" s="255">
        <v>27</v>
      </c>
    </row>
    <row r="18" spans="2:4" ht="30.95" customHeight="1">
      <c r="B18" s="319" t="s">
        <v>10</v>
      </c>
      <c r="C18" s="256">
        <v>57</v>
      </c>
      <c r="D18" s="314">
        <v>47</v>
      </c>
    </row>
    <row r="19" spans="2:4" ht="30.95" customHeight="1">
      <c r="B19" s="319" t="s">
        <v>9</v>
      </c>
      <c r="C19" s="256">
        <v>61</v>
      </c>
      <c r="D19" s="314">
        <v>90</v>
      </c>
    </row>
    <row r="20" spans="2:4" ht="30.95" customHeight="1" thickBot="1">
      <c r="B20" s="320" t="s">
        <v>122</v>
      </c>
      <c r="C20" s="257">
        <v>196</v>
      </c>
      <c r="D20" s="315">
        <v>248</v>
      </c>
    </row>
    <row r="21" spans="2:4" ht="6.75" customHeight="1" thickBot="1">
      <c r="B21" s="321"/>
      <c r="C21" s="258"/>
      <c r="D21" s="259"/>
    </row>
    <row r="22" spans="2:4" ht="30.95" customHeight="1" thickBot="1">
      <c r="B22" s="322" t="s">
        <v>5</v>
      </c>
      <c r="C22" s="260">
        <f>SUM(C15:C21)</f>
        <v>336</v>
      </c>
      <c r="D22" s="260">
        <f>SUM(D15:D21)</f>
        <v>413</v>
      </c>
    </row>
    <row r="23" spans="2:4" ht="11.1" customHeight="1"/>
    <row r="24" spans="2:4" ht="11.1" customHeight="1"/>
    <row r="26" spans="2:4" ht="15.75" thickBot="1">
      <c r="B26" s="6"/>
    </row>
    <row r="27" spans="2:4">
      <c r="B27" s="366" t="s">
        <v>143</v>
      </c>
      <c r="C27" s="367"/>
      <c r="D27" s="368"/>
    </row>
    <row r="28" spans="2:4" ht="15.75" thickBot="1">
      <c r="B28" s="369"/>
      <c r="C28" s="370"/>
      <c r="D28" s="371"/>
    </row>
    <row r="29" spans="2:4" ht="18.75">
      <c r="B29" s="134" t="s">
        <v>144</v>
      </c>
      <c r="C29" s="372">
        <v>55</v>
      </c>
      <c r="D29" s="373"/>
    </row>
    <row r="30" spans="2:4" ht="18.75">
      <c r="B30" s="135" t="s">
        <v>145</v>
      </c>
      <c r="C30" s="357">
        <v>64</v>
      </c>
      <c r="D30" s="358"/>
    </row>
    <row r="31" spans="2:4" ht="18.75">
      <c r="B31" s="135" t="s">
        <v>146</v>
      </c>
      <c r="C31" s="357">
        <v>26</v>
      </c>
      <c r="D31" s="358"/>
    </row>
    <row r="32" spans="2:4" ht="18.75">
      <c r="B32" s="135" t="s">
        <v>147</v>
      </c>
      <c r="C32" s="357">
        <v>14</v>
      </c>
      <c r="D32" s="358"/>
    </row>
    <row r="33" spans="2:4" ht="18.75">
      <c r="B33" s="135" t="s">
        <v>148</v>
      </c>
      <c r="C33" s="357">
        <v>12</v>
      </c>
      <c r="D33" s="358"/>
    </row>
    <row r="34" spans="2:4" ht="18.75">
      <c r="B34" s="135" t="s">
        <v>149</v>
      </c>
      <c r="C34" s="357">
        <v>10</v>
      </c>
      <c r="D34" s="358"/>
    </row>
    <row r="35" spans="2:4" ht="18.75">
      <c r="B35" s="135" t="s">
        <v>150</v>
      </c>
      <c r="C35" s="357">
        <v>3</v>
      </c>
      <c r="D35" s="358"/>
    </row>
    <row r="36" spans="2:4" ht="18.75">
      <c r="B36" s="135" t="s">
        <v>151</v>
      </c>
      <c r="C36" s="357">
        <v>6</v>
      </c>
      <c r="D36" s="358"/>
    </row>
    <row r="37" spans="2:4" ht="18.75">
      <c r="B37" s="135" t="s">
        <v>152</v>
      </c>
      <c r="C37" s="357">
        <v>1</v>
      </c>
      <c r="D37" s="358"/>
    </row>
    <row r="38" spans="2:4" ht="18.75">
      <c r="B38" s="146" t="s">
        <v>155</v>
      </c>
      <c r="C38" s="363">
        <v>5</v>
      </c>
      <c r="D38" s="364"/>
    </row>
    <row r="39" spans="2:4" ht="19.5" thickBot="1">
      <c r="B39" s="136" t="s">
        <v>153</v>
      </c>
      <c r="C39" s="359">
        <v>0</v>
      </c>
      <c r="D39" s="360"/>
    </row>
    <row r="40" spans="2:4" ht="16.5" thickBot="1">
      <c r="C40" s="361">
        <f>SUM(C29:C39)</f>
        <v>196</v>
      </c>
      <c r="D40" s="362"/>
    </row>
  </sheetData>
  <mergeCells count="14">
    <mergeCell ref="B9:O9"/>
    <mergeCell ref="B27:D28"/>
    <mergeCell ref="C29:D29"/>
    <mergeCell ref="C30:D30"/>
    <mergeCell ref="C31:D31"/>
    <mergeCell ref="C37:D37"/>
    <mergeCell ref="C39:D39"/>
    <mergeCell ref="C40:D40"/>
    <mergeCell ref="C32:D32"/>
    <mergeCell ref="C33:D33"/>
    <mergeCell ref="C34:D34"/>
    <mergeCell ref="C35:D35"/>
    <mergeCell ref="C36:D36"/>
    <mergeCell ref="C38:D38"/>
  </mergeCells>
  <printOptions horizontalCentered="1"/>
  <pageMargins left="0.6" right="0" top="0.43" bottom="0" header="0" footer="0"/>
  <pageSetup paperSize="9" scale="70" orientation="landscape" horizontalDpi="360" verticalDpi="360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1:N44"/>
  <sheetViews>
    <sheetView showGridLines="0" view="pageLayout" topLeftCell="A19" zoomScale="75" zoomScaleNormal="50" zoomScaleSheetLayoutView="75" zoomScalePageLayoutView="75" workbookViewId="0">
      <selection activeCell="B25" sqref="B25"/>
    </sheetView>
  </sheetViews>
  <sheetFormatPr baseColWidth="10" defaultRowHeight="15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>
      <c r="F1" s="144"/>
    </row>
    <row r="9" spans="2:14" ht="32.25" customHeight="1">
      <c r="B9" s="365" t="s">
        <v>123</v>
      </c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</row>
    <row r="13" spans="2:14">
      <c r="B13" s="8" t="s">
        <v>8</v>
      </c>
      <c r="C13" s="5"/>
      <c r="D13" s="5"/>
    </row>
    <row r="14" spans="2:14" ht="36" customHeight="1">
      <c r="B14" s="323" t="s">
        <v>0</v>
      </c>
      <c r="C14" s="261" t="s">
        <v>164</v>
      </c>
      <c r="D14" s="262" t="s">
        <v>159</v>
      </c>
    </row>
    <row r="15" spans="2:14" ht="30.95" customHeight="1">
      <c r="B15" s="319" t="s">
        <v>14</v>
      </c>
      <c r="C15" s="263">
        <v>39</v>
      </c>
      <c r="D15" s="264">
        <v>29</v>
      </c>
    </row>
    <row r="16" spans="2:14" ht="30.95" customHeight="1">
      <c r="B16" s="319" t="s">
        <v>15</v>
      </c>
      <c r="C16" s="263">
        <v>27</v>
      </c>
      <c r="D16" s="264">
        <v>28</v>
      </c>
    </row>
    <row r="17" spans="2:4" ht="30.95" customHeight="1">
      <c r="B17" s="319" t="s">
        <v>16</v>
      </c>
      <c r="C17" s="263">
        <v>1</v>
      </c>
      <c r="D17" s="264">
        <v>3</v>
      </c>
    </row>
    <row r="18" spans="2:4" ht="13.5" customHeight="1">
      <c r="B18" s="324"/>
      <c r="C18" s="265"/>
      <c r="D18" s="266"/>
    </row>
    <row r="19" spans="2:4" ht="30.95" customHeight="1">
      <c r="B19" s="325" t="s">
        <v>5</v>
      </c>
      <c r="C19" s="267">
        <f>C15+C16</f>
        <v>66</v>
      </c>
      <c r="D19" s="268">
        <f>D15+D16</f>
        <v>57</v>
      </c>
    </row>
    <row r="23" spans="2:4" ht="15.75">
      <c r="B23" s="67"/>
    </row>
    <row r="44" spans="2: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horizontalDpi="360" verticalDpi="360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B9:O44"/>
  <sheetViews>
    <sheetView showGridLines="0" view="pageLayout" topLeftCell="A16" zoomScale="75" zoomScaleNormal="50" zoomScaleSheetLayoutView="75" zoomScalePageLayoutView="75" workbookViewId="0">
      <selection activeCell="B23" sqref="B23"/>
    </sheetView>
  </sheetViews>
  <sheetFormatPr baseColWidth="10" defaultRowHeight="15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>
      <c r="B9" s="374" t="s">
        <v>124</v>
      </c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97"/>
    </row>
    <row r="13" spans="2:15">
      <c r="B13" s="8" t="s">
        <v>8</v>
      </c>
      <c r="C13" s="5"/>
      <c r="D13" s="5"/>
    </row>
    <row r="14" spans="2:15" ht="36" customHeight="1">
      <c r="B14" s="323" t="s">
        <v>0</v>
      </c>
      <c r="C14" s="261" t="s">
        <v>164</v>
      </c>
      <c r="D14" s="262" t="s">
        <v>159</v>
      </c>
    </row>
    <row r="15" spans="2:15" ht="30.95" customHeight="1">
      <c r="B15" s="319" t="s">
        <v>14</v>
      </c>
      <c r="C15" s="263">
        <v>3</v>
      </c>
      <c r="D15" s="264">
        <v>6</v>
      </c>
    </row>
    <row r="16" spans="2:15" ht="30.95" customHeight="1">
      <c r="B16" s="319" t="s">
        <v>15</v>
      </c>
      <c r="C16" s="263">
        <v>6</v>
      </c>
      <c r="D16" s="264">
        <v>3</v>
      </c>
    </row>
    <row r="17" spans="2:4" ht="30.95" customHeight="1">
      <c r="B17" s="319" t="s">
        <v>16</v>
      </c>
      <c r="C17" s="263">
        <v>0</v>
      </c>
      <c r="D17" s="264">
        <v>0</v>
      </c>
    </row>
    <row r="18" spans="2:4" ht="13.5" customHeight="1">
      <c r="B18" s="324"/>
      <c r="C18" s="265"/>
      <c r="D18" s="266"/>
    </row>
    <row r="19" spans="2:4" ht="30.95" customHeight="1">
      <c r="B19" s="325" t="s">
        <v>5</v>
      </c>
      <c r="C19" s="267">
        <f>C15+C16</f>
        <v>9</v>
      </c>
      <c r="D19" s="268">
        <f>D15+D16</f>
        <v>9</v>
      </c>
    </row>
    <row r="44" spans="2: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horizontalDpi="360" verticalDpi="360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8:H55"/>
  <sheetViews>
    <sheetView showGridLines="0" topLeftCell="A34" zoomScaleNormal="50" zoomScaleSheetLayoutView="75" workbookViewId="0">
      <selection activeCell="E44" sqref="E44"/>
    </sheetView>
  </sheetViews>
  <sheetFormatPr baseColWidth="10" defaultRowHeight="12.75"/>
  <cols>
    <col min="1" max="1" width="32.28515625" style="19" customWidth="1"/>
    <col min="2" max="4" width="19.7109375" style="19" customWidth="1"/>
    <col min="5" max="5" width="23.7109375" style="19" customWidth="1"/>
    <col min="6" max="6" width="19.7109375" style="19" customWidth="1"/>
    <col min="7" max="256" width="11.42578125" style="19"/>
    <col min="257" max="257" width="38.42578125" style="19" customWidth="1"/>
    <col min="258" max="262" width="19.7109375" style="19" customWidth="1"/>
    <col min="263" max="512" width="11.42578125" style="19"/>
    <col min="513" max="513" width="38.42578125" style="19" customWidth="1"/>
    <col min="514" max="518" width="19.7109375" style="19" customWidth="1"/>
    <col min="519" max="768" width="11.42578125" style="19"/>
    <col min="769" max="769" width="38.42578125" style="19" customWidth="1"/>
    <col min="770" max="774" width="19.7109375" style="19" customWidth="1"/>
    <col min="775" max="1024" width="11.42578125" style="19"/>
    <col min="1025" max="1025" width="38.42578125" style="19" customWidth="1"/>
    <col min="1026" max="1030" width="19.7109375" style="19" customWidth="1"/>
    <col min="1031" max="1280" width="11.42578125" style="19"/>
    <col min="1281" max="1281" width="38.42578125" style="19" customWidth="1"/>
    <col min="1282" max="1286" width="19.7109375" style="19" customWidth="1"/>
    <col min="1287" max="1536" width="11.42578125" style="19"/>
    <col min="1537" max="1537" width="38.42578125" style="19" customWidth="1"/>
    <col min="1538" max="1542" width="19.7109375" style="19" customWidth="1"/>
    <col min="1543" max="1792" width="11.42578125" style="19"/>
    <col min="1793" max="1793" width="38.42578125" style="19" customWidth="1"/>
    <col min="1794" max="1798" width="19.7109375" style="19" customWidth="1"/>
    <col min="1799" max="2048" width="11.42578125" style="19"/>
    <col min="2049" max="2049" width="38.42578125" style="19" customWidth="1"/>
    <col min="2050" max="2054" width="19.7109375" style="19" customWidth="1"/>
    <col min="2055" max="2304" width="11.42578125" style="19"/>
    <col min="2305" max="2305" width="38.42578125" style="19" customWidth="1"/>
    <col min="2306" max="2310" width="19.7109375" style="19" customWidth="1"/>
    <col min="2311" max="2560" width="11.42578125" style="19"/>
    <col min="2561" max="2561" width="38.42578125" style="19" customWidth="1"/>
    <col min="2562" max="2566" width="19.7109375" style="19" customWidth="1"/>
    <col min="2567" max="2816" width="11.42578125" style="19"/>
    <col min="2817" max="2817" width="38.42578125" style="19" customWidth="1"/>
    <col min="2818" max="2822" width="19.7109375" style="19" customWidth="1"/>
    <col min="2823" max="3072" width="11.42578125" style="19"/>
    <col min="3073" max="3073" width="38.42578125" style="19" customWidth="1"/>
    <col min="3074" max="3078" width="19.7109375" style="19" customWidth="1"/>
    <col min="3079" max="3328" width="11.42578125" style="19"/>
    <col min="3329" max="3329" width="38.42578125" style="19" customWidth="1"/>
    <col min="3330" max="3334" width="19.7109375" style="19" customWidth="1"/>
    <col min="3335" max="3584" width="11.42578125" style="19"/>
    <col min="3585" max="3585" width="38.42578125" style="19" customWidth="1"/>
    <col min="3586" max="3590" width="19.7109375" style="19" customWidth="1"/>
    <col min="3591" max="3840" width="11.42578125" style="19"/>
    <col min="3841" max="3841" width="38.42578125" style="19" customWidth="1"/>
    <col min="3842" max="3846" width="19.7109375" style="19" customWidth="1"/>
    <col min="3847" max="4096" width="11.42578125" style="19"/>
    <col min="4097" max="4097" width="38.42578125" style="19" customWidth="1"/>
    <col min="4098" max="4102" width="19.7109375" style="19" customWidth="1"/>
    <col min="4103" max="4352" width="11.42578125" style="19"/>
    <col min="4353" max="4353" width="38.42578125" style="19" customWidth="1"/>
    <col min="4354" max="4358" width="19.7109375" style="19" customWidth="1"/>
    <col min="4359" max="4608" width="11.42578125" style="19"/>
    <col min="4609" max="4609" width="38.42578125" style="19" customWidth="1"/>
    <col min="4610" max="4614" width="19.7109375" style="19" customWidth="1"/>
    <col min="4615" max="4864" width="11.42578125" style="19"/>
    <col min="4865" max="4865" width="38.42578125" style="19" customWidth="1"/>
    <col min="4866" max="4870" width="19.7109375" style="19" customWidth="1"/>
    <col min="4871" max="5120" width="11.42578125" style="19"/>
    <col min="5121" max="5121" width="38.42578125" style="19" customWidth="1"/>
    <col min="5122" max="5126" width="19.7109375" style="19" customWidth="1"/>
    <col min="5127" max="5376" width="11.42578125" style="19"/>
    <col min="5377" max="5377" width="38.42578125" style="19" customWidth="1"/>
    <col min="5378" max="5382" width="19.7109375" style="19" customWidth="1"/>
    <col min="5383" max="5632" width="11.42578125" style="19"/>
    <col min="5633" max="5633" width="38.42578125" style="19" customWidth="1"/>
    <col min="5634" max="5638" width="19.7109375" style="19" customWidth="1"/>
    <col min="5639" max="5888" width="11.42578125" style="19"/>
    <col min="5889" max="5889" width="38.42578125" style="19" customWidth="1"/>
    <col min="5890" max="5894" width="19.7109375" style="19" customWidth="1"/>
    <col min="5895" max="6144" width="11.42578125" style="19"/>
    <col min="6145" max="6145" width="38.42578125" style="19" customWidth="1"/>
    <col min="6146" max="6150" width="19.7109375" style="19" customWidth="1"/>
    <col min="6151" max="6400" width="11.42578125" style="19"/>
    <col min="6401" max="6401" width="38.42578125" style="19" customWidth="1"/>
    <col min="6402" max="6406" width="19.7109375" style="19" customWidth="1"/>
    <col min="6407" max="6656" width="11.42578125" style="19"/>
    <col min="6657" max="6657" width="38.42578125" style="19" customWidth="1"/>
    <col min="6658" max="6662" width="19.7109375" style="19" customWidth="1"/>
    <col min="6663" max="6912" width="11.42578125" style="19"/>
    <col min="6913" max="6913" width="38.42578125" style="19" customWidth="1"/>
    <col min="6914" max="6918" width="19.7109375" style="19" customWidth="1"/>
    <col min="6919" max="7168" width="11.42578125" style="19"/>
    <col min="7169" max="7169" width="38.42578125" style="19" customWidth="1"/>
    <col min="7170" max="7174" width="19.7109375" style="19" customWidth="1"/>
    <col min="7175" max="7424" width="11.42578125" style="19"/>
    <col min="7425" max="7425" width="38.42578125" style="19" customWidth="1"/>
    <col min="7426" max="7430" width="19.7109375" style="19" customWidth="1"/>
    <col min="7431" max="7680" width="11.42578125" style="19"/>
    <col min="7681" max="7681" width="38.42578125" style="19" customWidth="1"/>
    <col min="7682" max="7686" width="19.7109375" style="19" customWidth="1"/>
    <col min="7687" max="7936" width="11.42578125" style="19"/>
    <col min="7937" max="7937" width="38.42578125" style="19" customWidth="1"/>
    <col min="7938" max="7942" width="19.7109375" style="19" customWidth="1"/>
    <col min="7943" max="8192" width="11.42578125" style="19"/>
    <col min="8193" max="8193" width="38.42578125" style="19" customWidth="1"/>
    <col min="8194" max="8198" width="19.7109375" style="19" customWidth="1"/>
    <col min="8199" max="8448" width="11.42578125" style="19"/>
    <col min="8449" max="8449" width="38.42578125" style="19" customWidth="1"/>
    <col min="8450" max="8454" width="19.7109375" style="19" customWidth="1"/>
    <col min="8455" max="8704" width="11.42578125" style="19"/>
    <col min="8705" max="8705" width="38.42578125" style="19" customWidth="1"/>
    <col min="8706" max="8710" width="19.7109375" style="19" customWidth="1"/>
    <col min="8711" max="8960" width="11.42578125" style="19"/>
    <col min="8961" max="8961" width="38.42578125" style="19" customWidth="1"/>
    <col min="8962" max="8966" width="19.7109375" style="19" customWidth="1"/>
    <col min="8967" max="9216" width="11.42578125" style="19"/>
    <col min="9217" max="9217" width="38.42578125" style="19" customWidth="1"/>
    <col min="9218" max="9222" width="19.7109375" style="19" customWidth="1"/>
    <col min="9223" max="9472" width="11.42578125" style="19"/>
    <col min="9473" max="9473" width="38.42578125" style="19" customWidth="1"/>
    <col min="9474" max="9478" width="19.7109375" style="19" customWidth="1"/>
    <col min="9479" max="9728" width="11.42578125" style="19"/>
    <col min="9729" max="9729" width="38.42578125" style="19" customWidth="1"/>
    <col min="9730" max="9734" width="19.7109375" style="19" customWidth="1"/>
    <col min="9735" max="9984" width="11.42578125" style="19"/>
    <col min="9985" max="9985" width="38.42578125" style="19" customWidth="1"/>
    <col min="9986" max="9990" width="19.7109375" style="19" customWidth="1"/>
    <col min="9991" max="10240" width="11.42578125" style="19"/>
    <col min="10241" max="10241" width="38.42578125" style="19" customWidth="1"/>
    <col min="10242" max="10246" width="19.7109375" style="19" customWidth="1"/>
    <col min="10247" max="10496" width="11.42578125" style="19"/>
    <col min="10497" max="10497" width="38.42578125" style="19" customWidth="1"/>
    <col min="10498" max="10502" width="19.7109375" style="19" customWidth="1"/>
    <col min="10503" max="10752" width="11.42578125" style="19"/>
    <col min="10753" max="10753" width="38.42578125" style="19" customWidth="1"/>
    <col min="10754" max="10758" width="19.7109375" style="19" customWidth="1"/>
    <col min="10759" max="11008" width="11.42578125" style="19"/>
    <col min="11009" max="11009" width="38.42578125" style="19" customWidth="1"/>
    <col min="11010" max="11014" width="19.7109375" style="19" customWidth="1"/>
    <col min="11015" max="11264" width="11.42578125" style="19"/>
    <col min="11265" max="11265" width="38.42578125" style="19" customWidth="1"/>
    <col min="11266" max="11270" width="19.7109375" style="19" customWidth="1"/>
    <col min="11271" max="11520" width="11.42578125" style="19"/>
    <col min="11521" max="11521" width="38.42578125" style="19" customWidth="1"/>
    <col min="11522" max="11526" width="19.7109375" style="19" customWidth="1"/>
    <col min="11527" max="11776" width="11.42578125" style="19"/>
    <col min="11777" max="11777" width="38.42578125" style="19" customWidth="1"/>
    <col min="11778" max="11782" width="19.7109375" style="19" customWidth="1"/>
    <col min="11783" max="12032" width="11.42578125" style="19"/>
    <col min="12033" max="12033" width="38.42578125" style="19" customWidth="1"/>
    <col min="12034" max="12038" width="19.7109375" style="19" customWidth="1"/>
    <col min="12039" max="12288" width="11.42578125" style="19"/>
    <col min="12289" max="12289" width="38.42578125" style="19" customWidth="1"/>
    <col min="12290" max="12294" width="19.7109375" style="19" customWidth="1"/>
    <col min="12295" max="12544" width="11.42578125" style="19"/>
    <col min="12545" max="12545" width="38.42578125" style="19" customWidth="1"/>
    <col min="12546" max="12550" width="19.7109375" style="19" customWidth="1"/>
    <col min="12551" max="12800" width="11.42578125" style="19"/>
    <col min="12801" max="12801" width="38.42578125" style="19" customWidth="1"/>
    <col min="12802" max="12806" width="19.7109375" style="19" customWidth="1"/>
    <col min="12807" max="13056" width="11.42578125" style="19"/>
    <col min="13057" max="13057" width="38.42578125" style="19" customWidth="1"/>
    <col min="13058" max="13062" width="19.7109375" style="19" customWidth="1"/>
    <col min="13063" max="13312" width="11.42578125" style="19"/>
    <col min="13313" max="13313" width="38.42578125" style="19" customWidth="1"/>
    <col min="13314" max="13318" width="19.7109375" style="19" customWidth="1"/>
    <col min="13319" max="13568" width="11.42578125" style="19"/>
    <col min="13569" max="13569" width="38.42578125" style="19" customWidth="1"/>
    <col min="13570" max="13574" width="19.7109375" style="19" customWidth="1"/>
    <col min="13575" max="13824" width="11.42578125" style="19"/>
    <col min="13825" max="13825" width="38.42578125" style="19" customWidth="1"/>
    <col min="13826" max="13830" width="19.7109375" style="19" customWidth="1"/>
    <col min="13831" max="14080" width="11.42578125" style="19"/>
    <col min="14081" max="14081" width="38.42578125" style="19" customWidth="1"/>
    <col min="14082" max="14086" width="19.7109375" style="19" customWidth="1"/>
    <col min="14087" max="14336" width="11.42578125" style="19"/>
    <col min="14337" max="14337" width="38.42578125" style="19" customWidth="1"/>
    <col min="14338" max="14342" width="19.7109375" style="19" customWidth="1"/>
    <col min="14343" max="14592" width="11.42578125" style="19"/>
    <col min="14593" max="14593" width="38.42578125" style="19" customWidth="1"/>
    <col min="14594" max="14598" width="19.7109375" style="19" customWidth="1"/>
    <col min="14599" max="14848" width="11.42578125" style="19"/>
    <col min="14849" max="14849" width="38.42578125" style="19" customWidth="1"/>
    <col min="14850" max="14854" width="19.7109375" style="19" customWidth="1"/>
    <col min="14855" max="15104" width="11.42578125" style="19"/>
    <col min="15105" max="15105" width="38.42578125" style="19" customWidth="1"/>
    <col min="15106" max="15110" width="19.7109375" style="19" customWidth="1"/>
    <col min="15111" max="15360" width="11.42578125" style="19"/>
    <col min="15361" max="15361" width="38.42578125" style="19" customWidth="1"/>
    <col min="15362" max="15366" width="19.7109375" style="19" customWidth="1"/>
    <col min="15367" max="15616" width="11.42578125" style="19"/>
    <col min="15617" max="15617" width="38.42578125" style="19" customWidth="1"/>
    <col min="15618" max="15622" width="19.7109375" style="19" customWidth="1"/>
    <col min="15623" max="15872" width="11.42578125" style="19"/>
    <col min="15873" max="15873" width="38.42578125" style="19" customWidth="1"/>
    <col min="15874" max="15878" width="19.7109375" style="19" customWidth="1"/>
    <col min="15879" max="16128" width="11.42578125" style="19"/>
    <col min="16129" max="16129" width="38.42578125" style="19" customWidth="1"/>
    <col min="16130" max="16134" width="19.7109375" style="19" customWidth="1"/>
    <col min="16135" max="16384" width="11.42578125" style="19"/>
  </cols>
  <sheetData>
    <row r="8" spans="1:6" ht="13.5" thickBot="1"/>
    <row r="9" spans="1:6" ht="49.5" customHeight="1" thickBot="1">
      <c r="A9" s="375" t="s">
        <v>170</v>
      </c>
      <c r="B9" s="376"/>
      <c r="C9" s="376"/>
      <c r="D9" s="376"/>
      <c r="E9" s="376"/>
      <c r="F9" s="377"/>
    </row>
    <row r="10" spans="1:6">
      <c r="A10" s="20"/>
      <c r="B10" s="20"/>
      <c r="C10" s="20"/>
      <c r="D10" s="20"/>
      <c r="E10" s="20"/>
      <c r="F10" s="20"/>
    </row>
    <row r="11" spans="1:6" ht="36" customHeight="1" thickBot="1">
      <c r="A11" s="269" t="s">
        <v>67</v>
      </c>
      <c r="B11" s="270" t="s">
        <v>1</v>
      </c>
      <c r="C11" s="270" t="s">
        <v>2</v>
      </c>
      <c r="D11" s="270" t="s">
        <v>3</v>
      </c>
      <c r="E11" s="270" t="s">
        <v>41</v>
      </c>
      <c r="F11" s="271" t="s">
        <v>17</v>
      </c>
    </row>
    <row r="12" spans="1:6" ht="27.95" customHeight="1">
      <c r="A12" s="272" t="s">
        <v>68</v>
      </c>
      <c r="B12" s="273">
        <v>28</v>
      </c>
      <c r="C12" s="273">
        <v>0</v>
      </c>
      <c r="D12" s="273">
        <v>1</v>
      </c>
      <c r="E12" s="273">
        <v>0</v>
      </c>
      <c r="F12" s="273">
        <f t="shared" ref="F12:F27" si="0">SUM(B12:E12)</f>
        <v>29</v>
      </c>
    </row>
    <row r="13" spans="1:6" ht="27.95" customHeight="1">
      <c r="A13" s="45" t="s">
        <v>69</v>
      </c>
      <c r="B13" s="274">
        <v>80</v>
      </c>
      <c r="C13" s="274">
        <v>1</v>
      </c>
      <c r="D13" s="274">
        <v>1</v>
      </c>
      <c r="E13" s="274">
        <v>0</v>
      </c>
      <c r="F13" s="275">
        <f t="shared" si="0"/>
        <v>82</v>
      </c>
    </row>
    <row r="14" spans="1:6" ht="27.95" customHeight="1">
      <c r="A14" s="45" t="s">
        <v>70</v>
      </c>
      <c r="B14" s="274">
        <v>102</v>
      </c>
      <c r="C14" s="274">
        <v>0</v>
      </c>
      <c r="D14" s="274">
        <v>0</v>
      </c>
      <c r="E14" s="274">
        <v>0</v>
      </c>
      <c r="F14" s="275">
        <f t="shared" si="0"/>
        <v>102</v>
      </c>
    </row>
    <row r="15" spans="1:6" ht="27.95" customHeight="1">
      <c r="A15" s="45" t="s">
        <v>71</v>
      </c>
      <c r="B15" s="274">
        <v>76</v>
      </c>
      <c r="C15" s="274">
        <v>0</v>
      </c>
      <c r="D15" s="274">
        <v>2</v>
      </c>
      <c r="E15" s="274">
        <v>0</v>
      </c>
      <c r="F15" s="275">
        <f t="shared" si="0"/>
        <v>78</v>
      </c>
    </row>
    <row r="16" spans="1:6" ht="27.95" customHeight="1">
      <c r="A16" s="45" t="s">
        <v>72</v>
      </c>
      <c r="B16" s="274">
        <v>65</v>
      </c>
      <c r="C16" s="274">
        <v>3</v>
      </c>
      <c r="D16" s="274">
        <v>1</v>
      </c>
      <c r="E16" s="274">
        <v>0</v>
      </c>
      <c r="F16" s="275">
        <f t="shared" si="0"/>
        <v>69</v>
      </c>
    </row>
    <row r="17" spans="1:8" ht="27.95" customHeight="1">
      <c r="A17" s="45" t="s">
        <v>73</v>
      </c>
      <c r="B17" s="274">
        <v>56</v>
      </c>
      <c r="C17" s="274">
        <v>4</v>
      </c>
      <c r="D17" s="274">
        <v>0</v>
      </c>
      <c r="E17" s="274">
        <v>0</v>
      </c>
      <c r="F17" s="275">
        <f t="shared" si="0"/>
        <v>60</v>
      </c>
    </row>
    <row r="18" spans="1:8" ht="27.95" customHeight="1">
      <c r="A18" s="45" t="s">
        <v>74</v>
      </c>
      <c r="B18" s="274">
        <v>48</v>
      </c>
      <c r="C18" s="274">
        <v>3</v>
      </c>
      <c r="D18" s="274">
        <v>0</v>
      </c>
      <c r="E18" s="274">
        <v>0</v>
      </c>
      <c r="F18" s="275">
        <f t="shared" si="0"/>
        <v>51</v>
      </c>
    </row>
    <row r="19" spans="1:8" ht="27.95" customHeight="1">
      <c r="A19" s="45" t="s">
        <v>75</v>
      </c>
      <c r="B19" s="274">
        <v>33</v>
      </c>
      <c r="C19" s="274">
        <v>2</v>
      </c>
      <c r="D19" s="274">
        <v>0</v>
      </c>
      <c r="E19" s="274">
        <v>0</v>
      </c>
      <c r="F19" s="275">
        <f t="shared" si="0"/>
        <v>35</v>
      </c>
    </row>
    <row r="20" spans="1:8" ht="27.95" customHeight="1">
      <c r="A20" s="45" t="s">
        <v>76</v>
      </c>
      <c r="B20" s="274">
        <v>53</v>
      </c>
      <c r="C20" s="274">
        <v>2</v>
      </c>
      <c r="D20" s="274">
        <v>0</v>
      </c>
      <c r="E20" s="274">
        <v>0</v>
      </c>
      <c r="F20" s="274">
        <f t="shared" si="0"/>
        <v>55</v>
      </c>
    </row>
    <row r="21" spans="1:8" ht="27.95" customHeight="1">
      <c r="A21" s="45" t="s">
        <v>77</v>
      </c>
      <c r="B21" s="274">
        <v>17</v>
      </c>
      <c r="C21" s="274">
        <v>0</v>
      </c>
      <c r="D21" s="274">
        <v>1</v>
      </c>
      <c r="E21" s="274">
        <v>0</v>
      </c>
      <c r="F21" s="274">
        <f t="shared" si="0"/>
        <v>18</v>
      </c>
    </row>
    <row r="22" spans="1:8" ht="27.95" customHeight="1">
      <c r="A22" s="45" t="s">
        <v>78</v>
      </c>
      <c r="B22" s="274">
        <v>19</v>
      </c>
      <c r="C22" s="274">
        <v>0</v>
      </c>
      <c r="D22" s="274">
        <v>0</v>
      </c>
      <c r="E22" s="274">
        <v>0</v>
      </c>
      <c r="F22" s="274">
        <f t="shared" si="0"/>
        <v>19</v>
      </c>
    </row>
    <row r="23" spans="1:8" ht="27.95" customHeight="1">
      <c r="A23" s="45" t="s">
        <v>79</v>
      </c>
      <c r="B23" s="274">
        <v>7</v>
      </c>
      <c r="C23" s="274">
        <v>0</v>
      </c>
      <c r="D23" s="274">
        <v>0</v>
      </c>
      <c r="E23" s="274">
        <v>0</v>
      </c>
      <c r="F23" s="274">
        <f t="shared" si="0"/>
        <v>7</v>
      </c>
    </row>
    <row r="24" spans="1:8" ht="27.95" customHeight="1">
      <c r="A24" s="45" t="s">
        <v>80</v>
      </c>
      <c r="B24" s="274">
        <v>13</v>
      </c>
      <c r="C24" s="274">
        <v>0</v>
      </c>
      <c r="D24" s="274">
        <v>0</v>
      </c>
      <c r="E24" s="274">
        <v>0</v>
      </c>
      <c r="F24" s="274">
        <f t="shared" si="0"/>
        <v>13</v>
      </c>
    </row>
    <row r="25" spans="1:8" ht="27.95" customHeight="1">
      <c r="A25" s="45" t="s">
        <v>81</v>
      </c>
      <c r="B25" s="274">
        <v>0</v>
      </c>
      <c r="C25" s="274">
        <v>0</v>
      </c>
      <c r="D25" s="274">
        <v>0</v>
      </c>
      <c r="E25" s="274">
        <v>0</v>
      </c>
      <c r="F25" s="274">
        <f t="shared" si="0"/>
        <v>0</v>
      </c>
    </row>
    <row r="26" spans="1:8" ht="27.95" customHeight="1">
      <c r="A26" s="45" t="s">
        <v>82</v>
      </c>
      <c r="B26" s="274">
        <v>1</v>
      </c>
      <c r="C26" s="274">
        <v>0</v>
      </c>
      <c r="D26" s="274">
        <v>0</v>
      </c>
      <c r="E26" s="274">
        <v>0</v>
      </c>
      <c r="F26" s="274">
        <f t="shared" si="0"/>
        <v>1</v>
      </c>
    </row>
    <row r="27" spans="1:8" ht="27.95" customHeight="1">
      <c r="A27" s="45" t="s">
        <v>83</v>
      </c>
      <c r="B27" s="274">
        <v>0</v>
      </c>
      <c r="C27" s="274">
        <v>0</v>
      </c>
      <c r="D27" s="274">
        <v>0</v>
      </c>
      <c r="E27" s="274">
        <v>0</v>
      </c>
      <c r="F27" s="274">
        <f t="shared" si="0"/>
        <v>0</v>
      </c>
    </row>
    <row r="28" spans="1:8" ht="15" customHeight="1" thickBot="1">
      <c r="A28" s="276"/>
      <c r="B28" s="277"/>
      <c r="C28" s="277"/>
      <c r="D28" s="277"/>
      <c r="E28" s="277"/>
      <c r="F28" s="277"/>
    </row>
    <row r="29" spans="1:8" ht="35.25" customHeight="1" thickBot="1">
      <c r="A29" s="60" t="s">
        <v>132</v>
      </c>
      <c r="B29" s="278">
        <f>SUM(B12:B28)</f>
        <v>598</v>
      </c>
      <c r="C29" s="278">
        <f>SUM(C12:C28)</f>
        <v>15</v>
      </c>
      <c r="D29" s="278">
        <f>SUM(D12:D28)</f>
        <v>6</v>
      </c>
      <c r="E29" s="278">
        <f>SUM(E12:E28)</f>
        <v>0</v>
      </c>
      <c r="F29" s="61">
        <f>SUM(B29:E29)</f>
        <v>619</v>
      </c>
    </row>
    <row r="30" spans="1:8" ht="15" customHeight="1">
      <c r="A30" s="62"/>
      <c r="B30" s="63"/>
      <c r="C30" s="63"/>
      <c r="D30" s="63"/>
      <c r="E30" s="63"/>
      <c r="F30" s="63"/>
    </row>
    <row r="31" spans="1:8" ht="27.95" customHeight="1">
      <c r="A31" s="45" t="s">
        <v>84</v>
      </c>
      <c r="B31" s="274">
        <v>2</v>
      </c>
      <c r="C31" s="274">
        <v>0</v>
      </c>
      <c r="D31" s="274">
        <v>0</v>
      </c>
      <c r="E31" s="274">
        <v>0</v>
      </c>
      <c r="F31" s="274">
        <f>Tabla12[[#This Row],[CAIDA DE PERSONA]]+Tabla12[[#This Row],[VOLCADURAS]]+Tabla12[[#This Row],[ATROPELLOS]]+Tabla12[[#This Row],[CHOQUES]]</f>
        <v>2</v>
      </c>
    </row>
    <row r="32" spans="1:8" ht="27.95" customHeight="1">
      <c r="A32" s="45" t="s">
        <v>85</v>
      </c>
      <c r="B32" s="274">
        <v>0</v>
      </c>
      <c r="C32" s="274">
        <v>0</v>
      </c>
      <c r="D32" s="279">
        <v>0</v>
      </c>
      <c r="E32" s="274">
        <v>0</v>
      </c>
      <c r="F32" s="274">
        <f>Tabla12[[#This Row],[CAIDA DE PERSONA]]+Tabla12[[#This Row],[VOLCADURAS]]+Tabla12[[#This Row],[ATROPELLOS]]+Tabla12[[#This Row],[CHOQUES]]</f>
        <v>0</v>
      </c>
      <c r="H32" s="29"/>
    </row>
    <row r="33" spans="1:8" ht="27.95" customHeight="1">
      <c r="A33" s="45" t="s">
        <v>86</v>
      </c>
      <c r="B33" s="274">
        <v>0</v>
      </c>
      <c r="C33" s="274">
        <v>1</v>
      </c>
      <c r="D33" s="279">
        <v>0</v>
      </c>
      <c r="E33" s="274">
        <v>0</v>
      </c>
      <c r="F33" s="274">
        <f>Tabla12[[#This Row],[CAIDA DE PERSONA]]+Tabla12[[#This Row],[VOLCADURAS]]+Tabla12[[#This Row],[ATROPELLOS]]+Tabla12[[#This Row],[CHOQUES]]</f>
        <v>1</v>
      </c>
      <c r="H33" s="29"/>
    </row>
    <row r="34" spans="1:8" ht="27.95" customHeight="1">
      <c r="A34" s="45" t="s">
        <v>87</v>
      </c>
      <c r="B34" s="274">
        <v>2</v>
      </c>
      <c r="C34" s="274">
        <v>1</v>
      </c>
      <c r="D34" s="274">
        <v>0</v>
      </c>
      <c r="E34" s="274">
        <v>0</v>
      </c>
      <c r="F34" s="274">
        <f>Tabla12[[#This Row],[CAIDA DE PERSONA]]+Tabla12[[#This Row],[VOLCADURAS]]+Tabla12[[#This Row],[ATROPELLOS]]+Tabla12[[#This Row],[CHOQUES]]</f>
        <v>3</v>
      </c>
      <c r="H34" s="29"/>
    </row>
    <row r="35" spans="1:8" ht="15" customHeight="1" thickBot="1">
      <c r="A35" s="280"/>
      <c r="B35" s="277"/>
      <c r="C35" s="277"/>
      <c r="D35" s="277"/>
      <c r="E35" s="277"/>
      <c r="F35" s="277"/>
    </row>
    <row r="36" spans="1:8" ht="30.95" customHeight="1" thickBot="1">
      <c r="A36" s="60" t="s">
        <v>88</v>
      </c>
      <c r="B36" s="278">
        <f>SUM(B31:B35)</f>
        <v>4</v>
      </c>
      <c r="C36" s="278">
        <f>SUM(C31:C35)</f>
        <v>2</v>
      </c>
      <c r="D36" s="278">
        <f>SUM(D31:D35)</f>
        <v>0</v>
      </c>
      <c r="E36" s="278">
        <f>SUM(E31:E35)</f>
        <v>0</v>
      </c>
      <c r="F36" s="61">
        <f>SUM(B36:E36)</f>
        <v>6</v>
      </c>
      <c r="H36" s="36"/>
    </row>
    <row r="37" spans="1:8" ht="21.75" customHeight="1" thickBot="1">
      <c r="A37" s="28"/>
      <c r="B37" s="29"/>
      <c r="C37" s="29"/>
      <c r="D37" s="29"/>
      <c r="E37" s="29"/>
      <c r="F37" s="29"/>
    </row>
    <row r="38" spans="1:8" ht="30.95" customHeight="1" thickBot="1">
      <c r="A38" s="37" t="s">
        <v>89</v>
      </c>
      <c r="B38" s="38">
        <v>14</v>
      </c>
      <c r="C38" s="38">
        <v>0</v>
      </c>
      <c r="D38" s="39">
        <v>0</v>
      </c>
      <c r="E38" s="39">
        <v>0</v>
      </c>
      <c r="F38" s="40">
        <f>B38+C38+D38+E38</f>
        <v>14</v>
      </c>
    </row>
    <row r="39" spans="1:8" ht="30.95" customHeight="1">
      <c r="A39" s="37" t="s">
        <v>5</v>
      </c>
      <c r="B39" s="39">
        <f>B36+B29+B38</f>
        <v>616</v>
      </c>
      <c r="C39" s="39">
        <f>C38+C36+C29</f>
        <v>17</v>
      </c>
      <c r="D39" s="39">
        <f>D38+D36+D29</f>
        <v>6</v>
      </c>
      <c r="E39" s="39">
        <f>E38+E36+E29</f>
        <v>0</v>
      </c>
      <c r="F39" s="40">
        <f>B39+C39+D39+E39</f>
        <v>639</v>
      </c>
    </row>
    <row r="40" spans="1:8" ht="18.75" customHeight="1">
      <c r="A40" s="28"/>
      <c r="B40" s="29"/>
      <c r="C40" s="29"/>
      <c r="D40" s="29"/>
      <c r="E40" s="29"/>
      <c r="F40" s="29"/>
    </row>
    <row r="41" spans="1:8" ht="30.95" customHeight="1">
      <c r="A41" s="378" t="s">
        <v>135</v>
      </c>
      <c r="B41" s="378"/>
      <c r="C41" s="378"/>
      <c r="D41" s="378"/>
      <c r="E41" s="378"/>
      <c r="F41" s="378"/>
    </row>
    <row r="42" spans="1:8" ht="30.95" customHeight="1">
      <c r="A42" s="31"/>
      <c r="B42" s="31"/>
      <c r="C42" s="31"/>
      <c r="D42" s="31"/>
      <c r="E42" s="31"/>
      <c r="F42" s="31"/>
    </row>
    <row r="43" spans="1:8" ht="30.95" customHeight="1">
      <c r="A43" s="31"/>
      <c r="B43" s="31"/>
      <c r="C43" s="31"/>
      <c r="D43" s="31"/>
      <c r="E43" s="31"/>
      <c r="F43" s="31"/>
    </row>
    <row r="44" spans="1:8" ht="30.95" customHeight="1">
      <c r="A44" s="32"/>
      <c r="B44" s="32"/>
      <c r="C44" s="32"/>
      <c r="D44" s="32"/>
      <c r="E44" s="32"/>
      <c r="F44" s="32"/>
    </row>
    <row r="45" spans="1:8" ht="30.95" customHeight="1">
      <c r="A45" s="33"/>
      <c r="B45" s="33"/>
      <c r="C45" s="33"/>
      <c r="D45" s="33"/>
      <c r="E45" s="33"/>
      <c r="F45" s="33"/>
    </row>
    <row r="46" spans="1:8" ht="30.95" customHeight="1">
      <c r="A46" s="34"/>
      <c r="B46" s="34"/>
      <c r="C46" s="34"/>
      <c r="D46" s="34"/>
      <c r="E46" s="34"/>
      <c r="F46" s="34"/>
    </row>
    <row r="47" spans="1:8" ht="30.95" customHeight="1">
      <c r="A47" s="28"/>
      <c r="B47" s="29"/>
      <c r="C47" s="29"/>
      <c r="D47" s="29"/>
      <c r="E47" s="29"/>
      <c r="F47" s="29"/>
    </row>
    <row r="48" spans="1:8" ht="30.95" customHeight="1">
      <c r="A48" s="28"/>
      <c r="B48" s="29"/>
      <c r="C48" s="29"/>
      <c r="D48" s="29"/>
      <c r="E48" s="29"/>
      <c r="F48" s="29"/>
    </row>
    <row r="49" spans="1:6" ht="30.95" customHeight="1">
      <c r="A49" s="28"/>
      <c r="B49" s="29"/>
      <c r="C49" s="29"/>
      <c r="D49" s="29"/>
      <c r="E49" s="29"/>
      <c r="F49" s="29"/>
    </row>
    <row r="50" spans="1:6" ht="30.95" customHeight="1">
      <c r="A50" s="28"/>
      <c r="B50" s="29"/>
      <c r="C50" s="29"/>
      <c r="D50" s="29"/>
      <c r="E50" s="29"/>
      <c r="F50" s="29"/>
    </row>
    <row r="51" spans="1:6" ht="30.95" customHeight="1">
      <c r="A51" s="28"/>
      <c r="B51" s="29"/>
      <c r="C51" s="29"/>
      <c r="D51" s="29"/>
      <c r="E51" s="29"/>
      <c r="F51" s="29"/>
    </row>
    <row r="52" spans="1:6" ht="30.95" customHeight="1">
      <c r="A52" s="35"/>
      <c r="B52" s="27"/>
      <c r="C52" s="27"/>
      <c r="D52" s="27"/>
      <c r="E52" s="27"/>
      <c r="F52" s="27"/>
    </row>
    <row r="53" spans="1:6" ht="30.95" customHeight="1">
      <c r="A53" s="28"/>
      <c r="B53" s="29"/>
      <c r="C53" s="29"/>
      <c r="D53" s="29"/>
      <c r="E53" s="29"/>
      <c r="F53" s="29"/>
    </row>
    <row r="54" spans="1:6" ht="30.95" customHeight="1">
      <c r="A54" s="28"/>
      <c r="B54" s="29"/>
      <c r="C54" s="29"/>
      <c r="D54" s="29"/>
      <c r="E54" s="29"/>
      <c r="F54" s="29"/>
    </row>
    <row r="55" spans="1:6" ht="30.95" customHeight="1">
      <c r="A55" s="30"/>
      <c r="B55" s="29"/>
      <c r="C55" s="29"/>
      <c r="D55" s="29"/>
      <c r="E55" s="29"/>
      <c r="F55" s="29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horizontalDpi="360" verticalDpi="360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B8:G106"/>
  <sheetViews>
    <sheetView showGridLines="0" topLeftCell="A2" workbookViewId="0">
      <selection activeCell="I14" sqref="I14"/>
    </sheetView>
  </sheetViews>
  <sheetFormatPr baseColWidth="10" defaultRowHeight="12.75"/>
  <cols>
    <col min="1" max="1" width="5.7109375" style="19" customWidth="1"/>
    <col min="2" max="2" width="22.5703125" style="19" customWidth="1"/>
    <col min="3" max="3" width="14.8554687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/>
    <row r="9" spans="2:7" ht="30" customHeight="1" thickBot="1">
      <c r="B9" s="379" t="s">
        <v>171</v>
      </c>
      <c r="C9" s="380"/>
      <c r="D9" s="380"/>
      <c r="E9" s="380"/>
      <c r="F9" s="380"/>
      <c r="G9" s="381"/>
    </row>
    <row r="10" spans="2:7">
      <c r="B10" s="44"/>
      <c r="C10" s="44"/>
      <c r="D10" s="44"/>
      <c r="E10" s="44"/>
      <c r="F10" s="44"/>
      <c r="G10" s="44"/>
    </row>
    <row r="11" spans="2:7" ht="30" customHeight="1">
      <c r="B11" s="281" t="s">
        <v>40</v>
      </c>
      <c r="C11" s="281" t="s">
        <v>1</v>
      </c>
      <c r="D11" s="281" t="s">
        <v>2</v>
      </c>
      <c r="E11" s="281" t="s">
        <v>3</v>
      </c>
      <c r="F11" s="281" t="s">
        <v>41</v>
      </c>
      <c r="G11" s="282" t="s">
        <v>17</v>
      </c>
    </row>
    <row r="12" spans="2:7" ht="27.95" customHeight="1">
      <c r="B12" s="45" t="s">
        <v>42</v>
      </c>
      <c r="C12" s="43">
        <v>3</v>
      </c>
      <c r="D12" s="43">
        <v>0</v>
      </c>
      <c r="E12" s="43">
        <v>0</v>
      </c>
      <c r="F12" s="43">
        <v>0</v>
      </c>
      <c r="G12" s="112">
        <f t="shared" ref="G12:G35" si="0">SUM(C12:F12)</f>
        <v>3</v>
      </c>
    </row>
    <row r="13" spans="2:7" ht="27.95" customHeight="1">
      <c r="B13" s="45" t="s">
        <v>43</v>
      </c>
      <c r="C13" s="43">
        <v>6</v>
      </c>
      <c r="D13" s="43">
        <v>0</v>
      </c>
      <c r="E13" s="43">
        <v>2</v>
      </c>
      <c r="F13" s="43">
        <v>0</v>
      </c>
      <c r="G13" s="112">
        <f t="shared" si="0"/>
        <v>8</v>
      </c>
    </row>
    <row r="14" spans="2:7" ht="27.95" customHeight="1">
      <c r="B14" s="45" t="s">
        <v>44</v>
      </c>
      <c r="C14" s="43">
        <v>9</v>
      </c>
      <c r="D14" s="43">
        <v>0</v>
      </c>
      <c r="E14" s="43">
        <v>1</v>
      </c>
      <c r="F14" s="43">
        <v>0</v>
      </c>
      <c r="G14" s="112">
        <f t="shared" si="0"/>
        <v>10</v>
      </c>
    </row>
    <row r="15" spans="2:7" ht="27.95" customHeight="1">
      <c r="B15" s="45" t="s">
        <v>45</v>
      </c>
      <c r="C15" s="43">
        <v>3</v>
      </c>
      <c r="D15" s="43">
        <v>0</v>
      </c>
      <c r="E15" s="43">
        <v>0</v>
      </c>
      <c r="F15" s="43">
        <v>0</v>
      </c>
      <c r="G15" s="112">
        <f t="shared" si="0"/>
        <v>3</v>
      </c>
    </row>
    <row r="16" spans="2:7" ht="27.95" customHeight="1">
      <c r="B16" s="45" t="s">
        <v>46</v>
      </c>
      <c r="C16" s="43">
        <v>3</v>
      </c>
      <c r="D16" s="43">
        <v>0</v>
      </c>
      <c r="E16" s="43">
        <v>0</v>
      </c>
      <c r="F16" s="43">
        <v>0</v>
      </c>
      <c r="G16" s="112">
        <f t="shared" si="0"/>
        <v>3</v>
      </c>
    </row>
    <row r="17" spans="2:7" ht="27.95" customHeight="1">
      <c r="B17" s="45" t="s">
        <v>47</v>
      </c>
      <c r="C17" s="43">
        <v>5</v>
      </c>
      <c r="D17" s="43">
        <v>0</v>
      </c>
      <c r="E17" s="43">
        <v>0</v>
      </c>
      <c r="F17" s="43">
        <v>0</v>
      </c>
      <c r="G17" s="112">
        <f t="shared" si="0"/>
        <v>5</v>
      </c>
    </row>
    <row r="18" spans="2:7" ht="27.95" customHeight="1">
      <c r="B18" s="45" t="s">
        <v>48</v>
      </c>
      <c r="C18" s="43">
        <v>3</v>
      </c>
      <c r="D18" s="43">
        <v>0</v>
      </c>
      <c r="E18" s="43">
        <v>0</v>
      </c>
      <c r="F18" s="43">
        <v>0</v>
      </c>
      <c r="G18" s="112">
        <f t="shared" si="0"/>
        <v>3</v>
      </c>
    </row>
    <row r="19" spans="2:7" ht="27.95" customHeight="1">
      <c r="B19" s="45" t="s">
        <v>49</v>
      </c>
      <c r="C19" s="43">
        <v>14</v>
      </c>
      <c r="D19" s="43">
        <v>2</v>
      </c>
      <c r="E19" s="43">
        <v>0</v>
      </c>
      <c r="F19" s="43">
        <v>0</v>
      </c>
      <c r="G19" s="112">
        <f t="shared" si="0"/>
        <v>16</v>
      </c>
    </row>
    <row r="20" spans="2:7" ht="27.95" customHeight="1">
      <c r="B20" s="45" t="s">
        <v>50</v>
      </c>
      <c r="C20" s="43">
        <v>28</v>
      </c>
      <c r="D20" s="43">
        <v>1</v>
      </c>
      <c r="E20" s="43">
        <v>1</v>
      </c>
      <c r="F20" s="43">
        <v>0</v>
      </c>
      <c r="G20" s="112">
        <f t="shared" si="0"/>
        <v>30</v>
      </c>
    </row>
    <row r="21" spans="2:7" ht="27.95" customHeight="1">
      <c r="B21" s="45" t="s">
        <v>51</v>
      </c>
      <c r="C21" s="43">
        <v>9</v>
      </c>
      <c r="D21" s="43">
        <v>1</v>
      </c>
      <c r="E21" s="43">
        <v>0</v>
      </c>
      <c r="F21" s="43">
        <v>0</v>
      </c>
      <c r="G21" s="112">
        <f t="shared" si="0"/>
        <v>10</v>
      </c>
    </row>
    <row r="22" spans="2:7" ht="27.95" customHeight="1">
      <c r="B22" s="45" t="s">
        <v>52</v>
      </c>
      <c r="C22" s="43">
        <v>16</v>
      </c>
      <c r="D22" s="43">
        <v>1</v>
      </c>
      <c r="E22" s="43">
        <v>0</v>
      </c>
      <c r="F22" s="43">
        <v>0</v>
      </c>
      <c r="G22" s="110">
        <f t="shared" si="0"/>
        <v>17</v>
      </c>
    </row>
    <row r="23" spans="2:7" ht="27.95" customHeight="1">
      <c r="B23" s="45" t="s">
        <v>53</v>
      </c>
      <c r="C23" s="43">
        <v>22</v>
      </c>
      <c r="D23" s="43">
        <v>0</v>
      </c>
      <c r="E23" s="43">
        <v>0</v>
      </c>
      <c r="F23" s="43">
        <v>0</v>
      </c>
      <c r="G23" s="110">
        <f t="shared" si="0"/>
        <v>22</v>
      </c>
    </row>
    <row r="24" spans="2:7" ht="27.95" customHeight="1">
      <c r="B24" s="45" t="s">
        <v>54</v>
      </c>
      <c r="C24" s="43">
        <v>11</v>
      </c>
      <c r="D24" s="43">
        <v>1</v>
      </c>
      <c r="E24" s="43">
        <v>0</v>
      </c>
      <c r="F24" s="43">
        <v>0</v>
      </c>
      <c r="G24" s="110">
        <f t="shared" si="0"/>
        <v>12</v>
      </c>
    </row>
    <row r="25" spans="2:7" ht="27.95" customHeight="1">
      <c r="B25" s="45" t="s">
        <v>55</v>
      </c>
      <c r="C25" s="43">
        <v>27</v>
      </c>
      <c r="D25" s="43">
        <v>0</v>
      </c>
      <c r="E25" s="43">
        <v>1</v>
      </c>
      <c r="F25" s="43">
        <v>0</v>
      </c>
      <c r="G25" s="110">
        <f t="shared" si="0"/>
        <v>28</v>
      </c>
    </row>
    <row r="26" spans="2:7" ht="27.95" customHeight="1">
      <c r="B26" s="45" t="s">
        <v>56</v>
      </c>
      <c r="C26" s="43">
        <v>17</v>
      </c>
      <c r="D26" s="43">
        <v>3</v>
      </c>
      <c r="E26" s="43">
        <v>0</v>
      </c>
      <c r="F26" s="43">
        <v>0</v>
      </c>
      <c r="G26" s="110">
        <f t="shared" si="0"/>
        <v>20</v>
      </c>
    </row>
    <row r="27" spans="2:7" ht="27.95" customHeight="1">
      <c r="B27" s="45" t="s">
        <v>57</v>
      </c>
      <c r="C27" s="43">
        <v>29</v>
      </c>
      <c r="D27" s="43">
        <v>1</v>
      </c>
      <c r="E27" s="43">
        <v>0</v>
      </c>
      <c r="F27" s="43">
        <v>0</v>
      </c>
      <c r="G27" s="110">
        <f t="shared" si="0"/>
        <v>30</v>
      </c>
    </row>
    <row r="28" spans="2:7" ht="27.95" customHeight="1">
      <c r="B28" s="45" t="s">
        <v>58</v>
      </c>
      <c r="C28" s="43">
        <v>24</v>
      </c>
      <c r="D28" s="43">
        <v>0</v>
      </c>
      <c r="E28" s="43">
        <v>0</v>
      </c>
      <c r="F28" s="43">
        <v>0</v>
      </c>
      <c r="G28" s="110">
        <f t="shared" si="0"/>
        <v>24</v>
      </c>
    </row>
    <row r="29" spans="2:7" ht="27.95" customHeight="1">
      <c r="B29" s="45" t="s">
        <v>59</v>
      </c>
      <c r="C29" s="43">
        <v>21</v>
      </c>
      <c r="D29" s="43">
        <v>2</v>
      </c>
      <c r="E29" s="43">
        <v>0</v>
      </c>
      <c r="F29" s="43">
        <v>0</v>
      </c>
      <c r="G29" s="110">
        <f t="shared" si="0"/>
        <v>23</v>
      </c>
    </row>
    <row r="30" spans="2:7" ht="27.95" customHeight="1">
      <c r="B30" s="45" t="s">
        <v>60</v>
      </c>
      <c r="C30" s="43">
        <v>11</v>
      </c>
      <c r="D30" s="43">
        <v>2</v>
      </c>
      <c r="E30" s="43">
        <v>1</v>
      </c>
      <c r="F30" s="43">
        <v>0</v>
      </c>
      <c r="G30" s="110">
        <f t="shared" si="0"/>
        <v>14</v>
      </c>
    </row>
    <row r="31" spans="2:7" ht="27.95" customHeight="1">
      <c r="B31" s="45" t="s">
        <v>61</v>
      </c>
      <c r="C31" s="43">
        <v>15</v>
      </c>
      <c r="D31" s="43">
        <v>1</v>
      </c>
      <c r="E31" s="43">
        <v>0</v>
      </c>
      <c r="F31" s="43">
        <v>0</v>
      </c>
      <c r="G31" s="112">
        <f t="shared" si="0"/>
        <v>16</v>
      </c>
    </row>
    <row r="32" spans="2:7" ht="27.95" customHeight="1">
      <c r="B32" s="45" t="s">
        <v>62</v>
      </c>
      <c r="C32" s="43">
        <v>9</v>
      </c>
      <c r="D32" s="43">
        <v>1</v>
      </c>
      <c r="E32" s="43">
        <v>0</v>
      </c>
      <c r="F32" s="43">
        <v>0</v>
      </c>
      <c r="G32" s="112">
        <f t="shared" si="0"/>
        <v>10</v>
      </c>
    </row>
    <row r="33" spans="2:7" ht="27.95" customHeight="1">
      <c r="B33" s="45" t="s">
        <v>63</v>
      </c>
      <c r="C33" s="43">
        <v>12</v>
      </c>
      <c r="D33" s="43">
        <v>0</v>
      </c>
      <c r="E33" s="43">
        <v>0</v>
      </c>
      <c r="F33" s="43">
        <v>0</v>
      </c>
      <c r="G33" s="112">
        <f t="shared" si="0"/>
        <v>12</v>
      </c>
    </row>
    <row r="34" spans="2:7" ht="27.95" customHeight="1">
      <c r="B34" s="45" t="s">
        <v>64</v>
      </c>
      <c r="C34" s="43">
        <v>7</v>
      </c>
      <c r="D34" s="43">
        <v>1</v>
      </c>
      <c r="E34" s="43">
        <v>0</v>
      </c>
      <c r="F34" s="43">
        <v>0</v>
      </c>
      <c r="G34" s="112">
        <f t="shared" si="0"/>
        <v>8</v>
      </c>
    </row>
    <row r="35" spans="2:7" ht="27.95" customHeight="1">
      <c r="B35" s="46" t="s">
        <v>65</v>
      </c>
      <c r="C35" s="43">
        <v>8</v>
      </c>
      <c r="D35" s="43">
        <v>0</v>
      </c>
      <c r="E35" s="43">
        <v>0</v>
      </c>
      <c r="F35" s="43">
        <v>0</v>
      </c>
      <c r="G35" s="112">
        <f t="shared" si="0"/>
        <v>8</v>
      </c>
    </row>
    <row r="36" spans="2:7" s="52" customFormat="1" ht="5.25" customHeight="1" thickBot="1">
      <c r="B36" s="276"/>
      <c r="C36" s="277"/>
      <c r="D36" s="277"/>
      <c r="E36" s="277"/>
      <c r="F36" s="277"/>
      <c r="G36" s="283" t="s">
        <v>66</v>
      </c>
    </row>
    <row r="37" spans="2:7" ht="27.95" customHeight="1" thickTop="1">
      <c r="B37" s="47" t="s">
        <v>5</v>
      </c>
      <c r="C37" s="48">
        <f>SUM(C12:C36)</f>
        <v>312</v>
      </c>
      <c r="D37" s="48">
        <f>SUM(D12:D36)</f>
        <v>17</v>
      </c>
      <c r="E37" s="48">
        <f>SUM(E12:E36)</f>
        <v>6</v>
      </c>
      <c r="F37" s="48">
        <f>SUM(F12:F35)</f>
        <v>0</v>
      </c>
      <c r="G37" s="49">
        <f>SUM(C37:F37)</f>
        <v>335</v>
      </c>
    </row>
    <row r="38" spans="2:7" ht="27.95" customHeight="1">
      <c r="B38" s="26"/>
      <c r="C38" s="27"/>
      <c r="D38" s="27"/>
      <c r="E38" s="27"/>
      <c r="F38" s="27"/>
      <c r="G38" s="29"/>
    </row>
    <row r="39" spans="2:7" ht="27.95" customHeight="1">
      <c r="B39" s="28"/>
      <c r="C39" s="29"/>
      <c r="D39" s="29"/>
      <c r="E39" s="29"/>
      <c r="F39" s="29"/>
      <c r="G39" s="29"/>
    </row>
    <row r="40" spans="2:7" ht="8.25" customHeight="1">
      <c r="B40" s="26"/>
      <c r="C40" s="26"/>
      <c r="D40" s="26"/>
      <c r="E40" s="27"/>
      <c r="F40" s="27"/>
      <c r="G40" s="29"/>
    </row>
    <row r="41" spans="2:7" ht="23.25" customHeight="1">
      <c r="B41" s="28"/>
      <c r="C41" s="29"/>
      <c r="D41" s="29"/>
      <c r="E41" s="29"/>
      <c r="F41" s="29"/>
      <c r="G41" s="29"/>
    </row>
    <row r="42" spans="2:7" ht="30.95" customHeight="1">
      <c r="B42" s="28"/>
      <c r="C42" s="29"/>
      <c r="D42" s="29"/>
      <c r="E42" s="29"/>
      <c r="F42" s="29"/>
      <c r="G42" s="29"/>
    </row>
    <row r="43" spans="2:7" ht="30.95" customHeight="1">
      <c r="B43" s="30"/>
      <c r="C43" s="29"/>
      <c r="D43" s="29"/>
      <c r="E43" s="29"/>
      <c r="F43" s="29"/>
      <c r="G43" s="29"/>
    </row>
    <row r="44" spans="2:7" ht="30.95" customHeight="1">
      <c r="B44" s="31"/>
      <c r="C44" s="31"/>
      <c r="D44" s="31"/>
      <c r="E44" s="31"/>
      <c r="F44" s="31"/>
      <c r="G44" s="29"/>
    </row>
    <row r="45" spans="2:7" ht="30.95" customHeight="1">
      <c r="B45" s="31"/>
      <c r="C45" s="31"/>
      <c r="D45" s="31"/>
      <c r="E45" s="31"/>
      <c r="F45" s="31"/>
      <c r="G45" s="29"/>
    </row>
    <row r="46" spans="2:7" ht="30.95" customHeight="1">
      <c r="B46" s="32"/>
      <c r="C46" s="32"/>
      <c r="D46" s="32"/>
      <c r="E46" s="32"/>
      <c r="F46" s="32"/>
      <c r="G46" s="29"/>
    </row>
    <row r="47" spans="2:7" ht="30.95" customHeight="1">
      <c r="B47" s="33"/>
      <c r="C47" s="33"/>
      <c r="D47" s="33"/>
      <c r="E47" s="33"/>
      <c r="F47" s="33"/>
      <c r="G47" s="29"/>
    </row>
    <row r="48" spans="2:7" ht="30.95" customHeight="1">
      <c r="B48" s="34"/>
      <c r="C48" s="34"/>
      <c r="D48" s="34"/>
      <c r="E48" s="34"/>
      <c r="F48" s="34"/>
      <c r="G48" s="29"/>
    </row>
    <row r="49" spans="2:7" ht="30.95" customHeight="1">
      <c r="B49" s="28"/>
      <c r="C49" s="29"/>
      <c r="D49" s="29"/>
      <c r="E49" s="29"/>
      <c r="F49" s="29"/>
      <c r="G49" s="29"/>
    </row>
    <row r="50" spans="2:7" ht="30.95" customHeight="1">
      <c r="B50" s="28"/>
      <c r="C50" s="29"/>
      <c r="D50" s="29"/>
      <c r="E50" s="29"/>
      <c r="F50" s="29"/>
      <c r="G50" s="29"/>
    </row>
    <row r="51" spans="2:7" ht="30.95" customHeight="1">
      <c r="B51" s="28"/>
      <c r="C51" s="29"/>
      <c r="D51" s="29"/>
      <c r="E51" s="29"/>
      <c r="F51" s="29"/>
      <c r="G51" s="29"/>
    </row>
    <row r="52" spans="2:7" ht="30.95" customHeight="1">
      <c r="B52" s="28"/>
      <c r="C52" s="29"/>
      <c r="D52" s="29"/>
      <c r="E52" s="29"/>
      <c r="F52" s="29"/>
      <c r="G52" s="29"/>
    </row>
    <row r="53" spans="2:7" ht="30.95" customHeight="1">
      <c r="B53" s="28"/>
      <c r="C53" s="29"/>
      <c r="D53" s="29"/>
      <c r="E53" s="29"/>
      <c r="F53" s="29"/>
      <c r="G53" s="29"/>
    </row>
    <row r="54" spans="2:7" ht="30.95" customHeight="1">
      <c r="B54" s="35"/>
      <c r="C54" s="27"/>
      <c r="D54" s="27"/>
      <c r="E54" s="27"/>
      <c r="F54" s="27"/>
      <c r="G54" s="29"/>
    </row>
    <row r="55" spans="2:7" ht="30.95" customHeight="1">
      <c r="B55" s="28"/>
      <c r="C55" s="29"/>
      <c r="D55" s="29"/>
      <c r="E55" s="29"/>
      <c r="F55" s="29"/>
      <c r="G55" s="29"/>
    </row>
    <row r="56" spans="2:7" ht="30.95" customHeight="1">
      <c r="B56" s="28"/>
      <c r="C56" s="29"/>
      <c r="D56" s="29"/>
      <c r="E56" s="29"/>
      <c r="F56" s="29"/>
      <c r="G56" s="29"/>
    </row>
    <row r="57" spans="2:7" ht="30.95" customHeight="1">
      <c r="B57" s="30"/>
      <c r="C57" s="29"/>
      <c r="D57" s="29"/>
      <c r="E57" s="29"/>
      <c r="F57" s="29"/>
      <c r="G57" s="29"/>
    </row>
    <row r="58" spans="2:7" ht="15">
      <c r="B58" s="50"/>
      <c r="C58" s="50"/>
      <c r="D58" s="50"/>
      <c r="E58" s="50"/>
      <c r="F58" s="50"/>
      <c r="G58" s="29"/>
    </row>
    <row r="59" spans="2:7" ht="15">
      <c r="B59" s="50"/>
      <c r="C59" s="50"/>
      <c r="D59" s="50"/>
      <c r="E59" s="50"/>
      <c r="F59" s="50"/>
      <c r="G59" s="29"/>
    </row>
    <row r="60" spans="2:7" ht="15">
      <c r="B60" s="50"/>
      <c r="C60" s="50"/>
      <c r="D60" s="50"/>
      <c r="E60" s="50"/>
      <c r="F60" s="50"/>
      <c r="G60" s="29"/>
    </row>
    <row r="61" spans="2:7" ht="15">
      <c r="B61" s="50"/>
      <c r="C61" s="50"/>
      <c r="D61" s="50"/>
      <c r="E61" s="50"/>
      <c r="F61" s="50"/>
      <c r="G61" s="29"/>
    </row>
    <row r="62" spans="2:7" ht="15">
      <c r="B62" s="50"/>
      <c r="C62" s="50"/>
      <c r="D62" s="50"/>
      <c r="E62" s="50"/>
      <c r="F62" s="50"/>
      <c r="G62" s="29"/>
    </row>
    <row r="63" spans="2:7" ht="15">
      <c r="B63" s="50"/>
      <c r="C63" s="50"/>
      <c r="D63" s="50"/>
      <c r="E63" s="50"/>
      <c r="F63" s="50"/>
      <c r="G63" s="29"/>
    </row>
    <row r="64" spans="2:7" ht="15">
      <c r="B64" s="50"/>
      <c r="C64" s="50"/>
      <c r="D64" s="50"/>
      <c r="E64" s="50"/>
      <c r="F64" s="50"/>
      <c r="G64" s="29"/>
    </row>
    <row r="65" spans="2:7" ht="15">
      <c r="B65" s="50"/>
      <c r="C65" s="50"/>
      <c r="D65" s="50"/>
      <c r="E65" s="50"/>
      <c r="F65" s="50"/>
      <c r="G65" s="29"/>
    </row>
    <row r="66" spans="2:7" ht="15">
      <c r="B66" s="50"/>
      <c r="C66" s="50"/>
      <c r="D66" s="50"/>
      <c r="E66" s="50"/>
      <c r="F66" s="50"/>
      <c r="G66" s="29"/>
    </row>
    <row r="67" spans="2:7" ht="15">
      <c r="B67" s="50"/>
      <c r="C67" s="50"/>
      <c r="D67" s="50"/>
      <c r="E67" s="50"/>
      <c r="F67" s="50"/>
      <c r="G67" s="29"/>
    </row>
    <row r="68" spans="2:7" ht="15">
      <c r="B68" s="50"/>
      <c r="C68" s="50"/>
      <c r="D68" s="50"/>
      <c r="E68" s="50"/>
      <c r="F68" s="50"/>
      <c r="G68" s="29"/>
    </row>
    <row r="69" spans="2:7" ht="15">
      <c r="B69" s="50"/>
      <c r="C69" s="50"/>
      <c r="D69" s="50"/>
      <c r="E69" s="50"/>
      <c r="F69" s="50"/>
      <c r="G69" s="29"/>
    </row>
    <row r="70" spans="2:7" ht="15">
      <c r="B70" s="50"/>
      <c r="C70" s="50"/>
      <c r="D70" s="50"/>
      <c r="E70" s="50"/>
      <c r="F70" s="50"/>
      <c r="G70" s="29"/>
    </row>
    <row r="71" spans="2:7" ht="15">
      <c r="B71" s="50"/>
      <c r="C71" s="50"/>
      <c r="D71" s="50"/>
      <c r="E71" s="50"/>
      <c r="F71" s="50"/>
      <c r="G71" s="29"/>
    </row>
    <row r="72" spans="2:7" ht="15">
      <c r="B72" s="50"/>
      <c r="C72" s="50"/>
      <c r="D72" s="50"/>
      <c r="E72" s="50"/>
      <c r="F72" s="50"/>
      <c r="G72" s="29"/>
    </row>
    <row r="73" spans="2:7" ht="15">
      <c r="B73" s="50"/>
      <c r="C73" s="50"/>
      <c r="D73" s="50"/>
      <c r="E73" s="50"/>
      <c r="F73" s="50"/>
      <c r="G73" s="29"/>
    </row>
    <row r="74" spans="2:7" ht="15">
      <c r="B74" s="50"/>
      <c r="C74" s="50"/>
      <c r="D74" s="50"/>
      <c r="E74" s="50"/>
      <c r="F74" s="50"/>
      <c r="G74" s="29"/>
    </row>
    <row r="75" spans="2:7" ht="15">
      <c r="B75" s="50"/>
      <c r="C75" s="50"/>
      <c r="D75" s="50"/>
      <c r="E75" s="50"/>
      <c r="F75" s="50"/>
      <c r="G75" s="29"/>
    </row>
    <row r="76" spans="2:7" ht="15">
      <c r="B76" s="50"/>
      <c r="C76" s="50"/>
      <c r="D76" s="50"/>
      <c r="E76" s="50"/>
      <c r="F76" s="50"/>
      <c r="G76" s="29"/>
    </row>
    <row r="77" spans="2:7" ht="15">
      <c r="B77" s="50"/>
      <c r="C77" s="50"/>
      <c r="D77" s="50"/>
      <c r="E77" s="50"/>
      <c r="F77" s="50"/>
      <c r="G77" s="29"/>
    </row>
    <row r="78" spans="2:7" ht="15">
      <c r="B78" s="50"/>
      <c r="C78" s="50"/>
      <c r="D78" s="50"/>
      <c r="E78" s="50"/>
      <c r="F78" s="50"/>
      <c r="G78" s="29"/>
    </row>
    <row r="79" spans="2:7" ht="15">
      <c r="B79" s="50"/>
      <c r="C79" s="50"/>
      <c r="D79" s="50"/>
      <c r="E79" s="50"/>
      <c r="F79" s="50"/>
      <c r="G79" s="29"/>
    </row>
    <row r="80" spans="2:7" ht="15">
      <c r="B80" s="50"/>
      <c r="C80" s="50"/>
      <c r="D80" s="50"/>
      <c r="E80" s="50"/>
      <c r="F80" s="50"/>
      <c r="G80" s="29"/>
    </row>
    <row r="81" spans="2:7" ht="15">
      <c r="B81" s="50"/>
      <c r="C81" s="50"/>
      <c r="D81" s="50"/>
      <c r="E81" s="50"/>
      <c r="F81" s="50"/>
      <c r="G81" s="29"/>
    </row>
    <row r="82" spans="2:7" ht="15">
      <c r="B82" s="50"/>
      <c r="C82" s="50"/>
      <c r="D82" s="50"/>
      <c r="E82" s="50"/>
      <c r="F82" s="50"/>
      <c r="G82" s="29"/>
    </row>
    <row r="83" spans="2:7" ht="15">
      <c r="B83" s="50"/>
      <c r="C83" s="50"/>
      <c r="D83" s="50"/>
      <c r="E83" s="50"/>
      <c r="F83" s="50"/>
      <c r="G83" s="29"/>
    </row>
    <row r="84" spans="2:7" ht="15">
      <c r="B84" s="50"/>
      <c r="C84" s="50"/>
      <c r="D84" s="50"/>
      <c r="E84" s="50"/>
      <c r="F84" s="50"/>
      <c r="G84" s="29"/>
    </row>
    <row r="85" spans="2:7" ht="15">
      <c r="B85" s="50"/>
      <c r="C85" s="50"/>
      <c r="D85" s="50"/>
      <c r="E85" s="50"/>
      <c r="F85" s="50"/>
      <c r="G85" s="29"/>
    </row>
    <row r="86" spans="2:7" ht="15.75">
      <c r="B86" s="50"/>
      <c r="C86" s="50"/>
      <c r="D86" s="50"/>
      <c r="E86" s="50"/>
      <c r="F86" s="50"/>
      <c r="G86" s="51"/>
    </row>
    <row r="87" spans="2:7" ht="15.75">
      <c r="B87" s="50"/>
      <c r="C87" s="50"/>
      <c r="D87" s="50"/>
      <c r="E87" s="50"/>
      <c r="F87" s="50"/>
      <c r="G87" s="27"/>
    </row>
    <row r="88" spans="2:7" ht="15">
      <c r="B88" s="50"/>
      <c r="C88" s="50"/>
      <c r="D88" s="50"/>
      <c r="E88" s="50"/>
      <c r="F88" s="50"/>
      <c r="G88" s="29"/>
    </row>
    <row r="89" spans="2:7" ht="15.75">
      <c r="B89" s="50"/>
      <c r="C89" s="50"/>
      <c r="D89" s="50"/>
      <c r="E89" s="50"/>
      <c r="F89" s="50"/>
      <c r="G89" s="27"/>
    </row>
    <row r="90" spans="2:7" ht="15">
      <c r="B90" s="50"/>
      <c r="C90" s="50"/>
      <c r="D90" s="50"/>
      <c r="E90" s="50"/>
      <c r="F90" s="50"/>
      <c r="G90" s="29"/>
    </row>
    <row r="91" spans="2:7" ht="15">
      <c r="B91" s="50"/>
      <c r="C91" s="50"/>
      <c r="D91" s="50"/>
      <c r="E91" s="50"/>
      <c r="F91" s="50"/>
      <c r="G91" s="29"/>
    </row>
    <row r="92" spans="2:7" ht="15">
      <c r="B92" s="50"/>
      <c r="C92" s="50"/>
      <c r="D92" s="50"/>
      <c r="E92" s="50"/>
      <c r="F92" s="50"/>
      <c r="G92" s="29"/>
    </row>
    <row r="93" spans="2:7">
      <c r="B93" s="50"/>
      <c r="C93" s="50"/>
      <c r="D93" s="50"/>
      <c r="E93" s="50"/>
      <c r="F93" s="50"/>
      <c r="G93" s="31"/>
    </row>
    <row r="94" spans="2:7">
      <c r="B94" s="50"/>
      <c r="C94" s="50"/>
      <c r="D94" s="50"/>
      <c r="E94" s="50"/>
      <c r="F94" s="50"/>
      <c r="G94" s="31"/>
    </row>
    <row r="95" spans="2:7" ht="15.75">
      <c r="B95" s="50"/>
      <c r="C95" s="50"/>
      <c r="D95" s="50"/>
      <c r="E95" s="50"/>
      <c r="F95" s="50"/>
      <c r="G95" s="32"/>
    </row>
    <row r="96" spans="2:7">
      <c r="B96" s="50"/>
      <c r="C96" s="50"/>
      <c r="D96" s="50"/>
      <c r="E96" s="50"/>
      <c r="F96" s="50"/>
      <c r="G96" s="33"/>
    </row>
    <row r="97" spans="2:7" ht="15">
      <c r="B97" s="50"/>
      <c r="C97" s="50"/>
      <c r="D97" s="50"/>
      <c r="E97" s="50"/>
      <c r="F97" s="50"/>
      <c r="G97" s="34"/>
    </row>
    <row r="98" spans="2:7" ht="15">
      <c r="B98" s="50"/>
      <c r="C98" s="50"/>
      <c r="D98" s="50"/>
      <c r="E98" s="50"/>
      <c r="F98" s="50"/>
      <c r="G98" s="29"/>
    </row>
    <row r="99" spans="2:7" ht="15">
      <c r="G99" s="29"/>
    </row>
    <row r="100" spans="2:7" ht="15">
      <c r="G100" s="29"/>
    </row>
    <row r="101" spans="2:7" ht="15">
      <c r="G101" s="29"/>
    </row>
    <row r="102" spans="2:7" ht="15">
      <c r="G102" s="29"/>
    </row>
    <row r="103" spans="2:7" ht="15.75">
      <c r="G103" s="27"/>
    </row>
    <row r="104" spans="2:7" ht="15">
      <c r="G104" s="29"/>
    </row>
    <row r="105" spans="2:7" ht="15">
      <c r="G105" s="29"/>
    </row>
    <row r="106" spans="2:7" ht="15">
      <c r="G106" s="29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horizontalDpi="360" verticalDpi="360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B8:I101"/>
  <sheetViews>
    <sheetView showGridLines="0" topLeftCell="A13" workbookViewId="0">
      <selection activeCell="F92" sqref="F92"/>
    </sheetView>
  </sheetViews>
  <sheetFormatPr baseColWidth="10" defaultRowHeight="12.75"/>
  <cols>
    <col min="1" max="1" width="2.5703125" style="19" customWidth="1"/>
    <col min="2" max="2" width="20.7109375" style="19" customWidth="1"/>
    <col min="3" max="3" width="1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/>
    <row r="9" spans="2:7" ht="30" customHeight="1" thickBot="1">
      <c r="B9" s="379" t="s">
        <v>172</v>
      </c>
      <c r="C9" s="380"/>
      <c r="D9" s="380"/>
      <c r="E9" s="380"/>
      <c r="F9" s="380"/>
      <c r="G9" s="381"/>
    </row>
    <row r="10" spans="2:7">
      <c r="B10" s="44"/>
      <c r="C10" s="44"/>
      <c r="D10" s="44"/>
      <c r="E10" s="44"/>
      <c r="F10" s="44"/>
      <c r="G10" s="44"/>
    </row>
    <row r="11" spans="2:7" ht="40.5" customHeight="1">
      <c r="B11" s="284" t="s">
        <v>40</v>
      </c>
      <c r="C11" s="284" t="s">
        <v>125</v>
      </c>
    </row>
    <row r="12" spans="2:7" ht="27.95" hidden="1" customHeight="1">
      <c r="B12" s="45" t="s">
        <v>42</v>
      </c>
      <c r="C12" s="43">
        <v>0</v>
      </c>
    </row>
    <row r="13" spans="2:7" ht="27.95" customHeight="1">
      <c r="B13" s="45" t="s">
        <v>43</v>
      </c>
      <c r="C13" s="43">
        <v>5</v>
      </c>
    </row>
    <row r="14" spans="2:7" ht="27.95" hidden="1" customHeight="1">
      <c r="B14" s="45" t="s">
        <v>44</v>
      </c>
      <c r="C14" s="111">
        <v>0</v>
      </c>
    </row>
    <row r="15" spans="2:7" ht="27.95" hidden="1" customHeight="1">
      <c r="B15" s="45" t="s">
        <v>45</v>
      </c>
      <c r="C15" s="111">
        <v>0</v>
      </c>
    </row>
    <row r="16" spans="2:7" ht="27.95" customHeight="1">
      <c r="B16" s="45" t="s">
        <v>46</v>
      </c>
      <c r="C16" s="43">
        <v>1</v>
      </c>
    </row>
    <row r="17" spans="2:3" ht="27.95" customHeight="1">
      <c r="B17" s="45" t="s">
        <v>47</v>
      </c>
      <c r="C17" s="43">
        <v>2</v>
      </c>
    </row>
    <row r="18" spans="2:3" ht="27.95" hidden="1" customHeight="1">
      <c r="B18" s="45" t="s">
        <v>48</v>
      </c>
      <c r="C18" s="43">
        <v>0</v>
      </c>
    </row>
    <row r="19" spans="2:3" ht="27.95" hidden="1" customHeight="1">
      <c r="B19" s="45" t="s">
        <v>49</v>
      </c>
      <c r="C19" s="43">
        <v>0</v>
      </c>
    </row>
    <row r="20" spans="2:3" ht="27.95" customHeight="1">
      <c r="B20" s="45" t="s">
        <v>50</v>
      </c>
      <c r="C20" s="43">
        <v>1</v>
      </c>
    </row>
    <row r="21" spans="2:3" ht="27.95" hidden="1" customHeight="1">
      <c r="B21" s="45" t="s">
        <v>51</v>
      </c>
      <c r="C21" s="43">
        <v>0</v>
      </c>
    </row>
    <row r="22" spans="2:3" ht="27.95" customHeight="1">
      <c r="B22" s="45" t="s">
        <v>52</v>
      </c>
      <c r="C22" s="43">
        <v>1</v>
      </c>
    </row>
    <row r="23" spans="2:3" ht="27.95" hidden="1" customHeight="1">
      <c r="B23" s="45" t="s">
        <v>53</v>
      </c>
      <c r="C23" s="43">
        <v>0</v>
      </c>
    </row>
    <row r="24" spans="2:3" ht="27.95" hidden="1" customHeight="1">
      <c r="B24" s="45" t="s">
        <v>54</v>
      </c>
      <c r="C24" s="43">
        <v>0</v>
      </c>
    </row>
    <row r="25" spans="2:3" ht="27.95" hidden="1" customHeight="1">
      <c r="B25" s="45" t="s">
        <v>55</v>
      </c>
      <c r="C25" s="43">
        <v>0</v>
      </c>
    </row>
    <row r="26" spans="2:3" ht="27.95" hidden="1" customHeight="1">
      <c r="B26" s="45" t="s">
        <v>56</v>
      </c>
      <c r="C26" s="43">
        <v>0</v>
      </c>
    </row>
    <row r="27" spans="2:3" ht="27.95" hidden="1" customHeight="1">
      <c r="B27" s="45" t="s">
        <v>57</v>
      </c>
      <c r="C27" s="43">
        <v>0</v>
      </c>
    </row>
    <row r="28" spans="2:3" ht="27.95" hidden="1" customHeight="1">
      <c r="B28" s="45" t="s">
        <v>58</v>
      </c>
      <c r="C28" s="43">
        <v>0</v>
      </c>
    </row>
    <row r="29" spans="2:3" ht="27.95" customHeight="1">
      <c r="B29" s="45" t="s">
        <v>59</v>
      </c>
      <c r="C29" s="43">
        <v>1</v>
      </c>
    </row>
    <row r="30" spans="2:3" ht="27.95" customHeight="1">
      <c r="B30" s="45" t="s">
        <v>60</v>
      </c>
      <c r="C30" s="43">
        <v>1</v>
      </c>
    </row>
    <row r="31" spans="2:3" ht="27.95" customHeight="1">
      <c r="B31" s="45" t="s">
        <v>61</v>
      </c>
      <c r="C31" s="43">
        <v>3</v>
      </c>
    </row>
    <row r="32" spans="2:3" ht="27.95" customHeight="1">
      <c r="B32" s="45" t="s">
        <v>62</v>
      </c>
      <c r="C32" s="43">
        <v>1</v>
      </c>
    </row>
    <row r="33" spans="2:9" ht="27.95" customHeight="1">
      <c r="B33" s="45" t="s">
        <v>63</v>
      </c>
      <c r="C33" s="111">
        <v>2</v>
      </c>
    </row>
    <row r="34" spans="2:9" ht="27.95" customHeight="1">
      <c r="B34" s="45" t="s">
        <v>64</v>
      </c>
      <c r="C34" s="43">
        <v>2</v>
      </c>
    </row>
    <row r="35" spans="2:9" ht="27.95" hidden="1" customHeight="1">
      <c r="B35" s="46" t="s">
        <v>65</v>
      </c>
      <c r="C35" s="43">
        <v>0</v>
      </c>
    </row>
    <row r="36" spans="2:9" s="52" customFormat="1" ht="5.25" customHeight="1" thickBot="1">
      <c r="B36" s="41"/>
      <c r="C36" s="42"/>
    </row>
    <row r="37" spans="2:9" ht="27.95" customHeight="1" thickTop="1">
      <c r="B37" s="47" t="s">
        <v>5</v>
      </c>
      <c r="C37" s="48">
        <f>SUM(C12:C36)</f>
        <v>20</v>
      </c>
    </row>
    <row r="38" spans="2:9" ht="27.95" customHeight="1">
      <c r="B38" s="26"/>
      <c r="C38" s="27"/>
      <c r="D38" s="27"/>
      <c r="E38" s="27"/>
      <c r="F38" s="27"/>
      <c r="G38" s="29"/>
    </row>
    <row r="39" spans="2:9" ht="27.95" customHeight="1">
      <c r="B39" s="28"/>
      <c r="C39" s="29"/>
      <c r="D39" s="29"/>
      <c r="E39" s="29"/>
      <c r="F39" s="29"/>
      <c r="G39" s="29"/>
    </row>
    <row r="40" spans="2:9" ht="14.25" customHeight="1">
      <c r="B40" s="26"/>
      <c r="C40" s="26"/>
      <c r="D40" s="26"/>
      <c r="E40" s="27"/>
      <c r="F40" s="27"/>
      <c r="G40" s="29"/>
    </row>
    <row r="41" spans="2:9" ht="30.95" customHeight="1">
      <c r="B41" s="28"/>
      <c r="C41" s="29"/>
      <c r="D41" s="29"/>
      <c r="E41" s="29"/>
      <c r="F41" s="29"/>
      <c r="G41" s="29"/>
    </row>
    <row r="42" spans="2:9" ht="30.95" customHeight="1">
      <c r="B42" s="28"/>
      <c r="C42" s="29"/>
      <c r="D42" s="29"/>
      <c r="E42" s="29"/>
      <c r="F42" s="29"/>
      <c r="G42" s="29"/>
    </row>
    <row r="43" spans="2:9" ht="30.95" customHeight="1">
      <c r="B43" s="382" t="s">
        <v>173</v>
      </c>
      <c r="C43" s="382"/>
      <c r="D43" s="382"/>
      <c r="E43" s="382"/>
      <c r="F43" s="382"/>
      <c r="G43" s="382"/>
      <c r="H43" s="382"/>
      <c r="I43" s="382"/>
    </row>
    <row r="44" spans="2:9" ht="30.95" customHeight="1">
      <c r="B44" s="31"/>
      <c r="C44" s="31"/>
      <c r="D44" s="31"/>
      <c r="E44" s="31"/>
      <c r="F44" s="31"/>
      <c r="G44" s="29"/>
    </row>
    <row r="45" spans="2:9" ht="33" customHeight="1">
      <c r="B45" s="234" t="s">
        <v>67</v>
      </c>
      <c r="C45" s="234" t="s">
        <v>125</v>
      </c>
      <c r="D45" s="31"/>
      <c r="E45" s="31"/>
      <c r="F45" s="31"/>
      <c r="G45" s="29"/>
    </row>
    <row r="46" spans="2:9" ht="21.95" customHeight="1">
      <c r="B46" s="351" t="s">
        <v>5</v>
      </c>
      <c r="C46" s="353">
        <f>SUM(C29:C45)</f>
        <v>30</v>
      </c>
      <c r="D46" s="32"/>
      <c r="E46" s="32"/>
      <c r="F46" s="32"/>
      <c r="G46" s="29"/>
    </row>
    <row r="47" spans="2:9" ht="21.95" customHeight="1">
      <c r="B47" s="21" t="s">
        <v>69</v>
      </c>
      <c r="C47" s="111">
        <v>6</v>
      </c>
      <c r="D47" s="33"/>
      <c r="E47" s="33"/>
      <c r="F47" s="33"/>
      <c r="G47" s="29"/>
    </row>
    <row r="48" spans="2:9" ht="21.95" customHeight="1">
      <c r="B48" s="21" t="s">
        <v>70</v>
      </c>
      <c r="C48" s="111">
        <v>4</v>
      </c>
      <c r="D48" s="34"/>
      <c r="E48" s="34"/>
      <c r="F48" s="34"/>
      <c r="G48" s="29"/>
    </row>
    <row r="49" spans="2:7" ht="21.95" customHeight="1">
      <c r="B49" s="21" t="s">
        <v>68</v>
      </c>
      <c r="C49" s="43">
        <v>2</v>
      </c>
      <c r="D49" s="29"/>
      <c r="E49" s="29"/>
      <c r="F49" s="29"/>
      <c r="G49" s="29"/>
    </row>
    <row r="50" spans="2:7" ht="21.95" customHeight="1">
      <c r="B50" s="21" t="s">
        <v>71</v>
      </c>
      <c r="C50" s="111">
        <v>2</v>
      </c>
      <c r="D50" s="29"/>
      <c r="E50" s="29"/>
      <c r="F50" s="29"/>
      <c r="G50" s="29"/>
    </row>
    <row r="51" spans="2:7" ht="21.95" customHeight="1">
      <c r="B51" s="21" t="s">
        <v>72</v>
      </c>
      <c r="C51" s="115">
        <v>2</v>
      </c>
      <c r="D51" s="29"/>
      <c r="E51" s="29"/>
      <c r="F51" s="29"/>
      <c r="G51" s="29"/>
    </row>
    <row r="52" spans="2:7" ht="21.95" customHeight="1">
      <c r="B52" s="21" t="s">
        <v>73</v>
      </c>
      <c r="C52" s="43">
        <v>2</v>
      </c>
      <c r="D52" s="29"/>
      <c r="E52" s="29"/>
      <c r="F52" s="29"/>
      <c r="G52" s="29"/>
    </row>
    <row r="53" spans="2:7" ht="21.95" customHeight="1">
      <c r="B53" s="21" t="s">
        <v>74</v>
      </c>
      <c r="C53" s="43">
        <v>1</v>
      </c>
      <c r="D53" s="29"/>
      <c r="E53" s="29"/>
      <c r="F53" s="29"/>
      <c r="G53" s="29"/>
    </row>
    <row r="54" spans="2:7" ht="21.95" customHeight="1">
      <c r="B54" s="21" t="s">
        <v>79</v>
      </c>
      <c r="C54" s="43">
        <v>1</v>
      </c>
      <c r="D54" s="27"/>
      <c r="E54" s="27"/>
      <c r="F54" s="27"/>
      <c r="G54" s="29"/>
    </row>
    <row r="55" spans="2:7" ht="21.95" hidden="1" customHeight="1">
      <c r="B55" s="21" t="s">
        <v>75</v>
      </c>
      <c r="C55" s="43">
        <v>0</v>
      </c>
      <c r="D55" s="29"/>
      <c r="E55" s="29"/>
      <c r="F55" s="29"/>
      <c r="G55" s="29"/>
    </row>
    <row r="56" spans="2:7" ht="21.95" hidden="1" customHeight="1">
      <c r="B56" s="21" t="s">
        <v>76</v>
      </c>
      <c r="C56" s="43">
        <v>0</v>
      </c>
      <c r="D56" s="29"/>
      <c r="E56" s="29"/>
      <c r="F56" s="29"/>
      <c r="G56" s="29"/>
    </row>
    <row r="57" spans="2:7" ht="21.95" hidden="1" customHeight="1">
      <c r="B57" s="21" t="s">
        <v>77</v>
      </c>
      <c r="C57" s="43">
        <v>0</v>
      </c>
      <c r="D57" s="29"/>
      <c r="E57" s="29"/>
      <c r="F57" s="29"/>
      <c r="G57" s="29"/>
    </row>
    <row r="58" spans="2:7" ht="21.95" hidden="1" customHeight="1">
      <c r="B58" s="21" t="s">
        <v>78</v>
      </c>
      <c r="C58" s="43">
        <v>0</v>
      </c>
      <c r="D58" s="50"/>
      <c r="E58" s="50"/>
      <c r="F58" s="50"/>
      <c r="G58" s="29"/>
    </row>
    <row r="59" spans="2:7" ht="21.95" hidden="1" customHeight="1">
      <c r="B59" s="21" t="s">
        <v>80</v>
      </c>
      <c r="C59" s="43">
        <v>0</v>
      </c>
      <c r="D59" s="50"/>
      <c r="E59" s="50"/>
      <c r="F59" s="50"/>
      <c r="G59" s="29"/>
    </row>
    <row r="60" spans="2:7" ht="21.95" hidden="1" customHeight="1">
      <c r="B60" s="21" t="s">
        <v>81</v>
      </c>
      <c r="C60" s="43">
        <v>0</v>
      </c>
      <c r="D60" s="50"/>
      <c r="E60" s="50"/>
      <c r="F60" s="50"/>
      <c r="G60" s="29"/>
    </row>
    <row r="61" spans="2:7" ht="21.95" hidden="1" customHeight="1">
      <c r="B61" s="113" t="s">
        <v>82</v>
      </c>
      <c r="C61" s="114">
        <v>0</v>
      </c>
      <c r="D61" s="50"/>
      <c r="E61" s="50"/>
      <c r="F61" s="50"/>
      <c r="G61" s="29"/>
    </row>
    <row r="62" spans="2:7" ht="21.95" hidden="1" customHeight="1">
      <c r="B62" s="21" t="s">
        <v>117</v>
      </c>
      <c r="C62" s="355">
        <v>0</v>
      </c>
      <c r="D62" s="50"/>
      <c r="E62" s="50"/>
      <c r="F62" s="50"/>
      <c r="G62" s="29"/>
    </row>
    <row r="63" spans="2:7" ht="21.95" hidden="1" customHeight="1">
      <c r="B63" s="352" t="s">
        <v>128</v>
      </c>
      <c r="C63" s="354">
        <v>0</v>
      </c>
      <c r="D63" s="50"/>
      <c r="E63" s="50"/>
      <c r="F63" s="50"/>
      <c r="G63" s="29"/>
    </row>
    <row r="64" spans="2:7" ht="21.95" customHeight="1">
      <c r="B64" s="50"/>
      <c r="C64" s="50"/>
      <c r="D64" s="50"/>
      <c r="E64" s="50"/>
      <c r="F64" s="50"/>
      <c r="G64" s="29"/>
    </row>
    <row r="65" spans="2:7" ht="25.5" customHeight="1" thickBot="1">
      <c r="E65" s="50"/>
      <c r="F65" s="50"/>
      <c r="G65" s="29"/>
    </row>
    <row r="66" spans="2:7" ht="57" customHeight="1">
      <c r="B66" s="385" t="s">
        <v>133</v>
      </c>
      <c r="C66" s="386"/>
      <c r="D66" s="82"/>
      <c r="E66" s="50"/>
      <c r="F66" s="50"/>
      <c r="G66" s="29"/>
    </row>
    <row r="67" spans="2:7" ht="13.5" customHeight="1">
      <c r="B67" s="387" t="s">
        <v>136</v>
      </c>
      <c r="C67" s="387"/>
      <c r="D67" s="50"/>
      <c r="E67" s="50"/>
      <c r="F67" s="50"/>
      <c r="G67" s="29"/>
    </row>
    <row r="68" spans="2:7" ht="21.95" customHeight="1">
      <c r="B68" s="232" t="s">
        <v>134</v>
      </c>
      <c r="C68" s="233" t="s">
        <v>113</v>
      </c>
      <c r="D68" s="50"/>
      <c r="E68" s="50"/>
      <c r="F68" s="50"/>
      <c r="G68" s="29"/>
    </row>
    <row r="69" spans="2:7" ht="27" customHeight="1">
      <c r="B69" s="74" t="s">
        <v>111</v>
      </c>
      <c r="C69" s="75">
        <v>15</v>
      </c>
      <c r="D69" s="50"/>
      <c r="E69" s="50"/>
      <c r="F69" s="50"/>
      <c r="G69" s="29"/>
    </row>
    <row r="70" spans="2:7" ht="21.95" customHeight="1">
      <c r="B70" s="76" t="s">
        <v>112</v>
      </c>
      <c r="C70" s="77">
        <v>5</v>
      </c>
      <c r="D70" s="50"/>
      <c r="E70" s="50"/>
      <c r="F70" s="50"/>
      <c r="G70" s="29"/>
    </row>
    <row r="71" spans="2:7" ht="21.95" customHeight="1">
      <c r="E71" s="50"/>
      <c r="F71" s="50"/>
      <c r="G71" s="29"/>
    </row>
    <row r="72" spans="2:7" ht="15">
      <c r="E72" s="50"/>
      <c r="F72" s="50"/>
      <c r="G72" s="29"/>
    </row>
    <row r="73" spans="2:7" ht="15">
      <c r="E73" s="50"/>
      <c r="F73" s="50"/>
      <c r="G73" s="29"/>
    </row>
    <row r="74" spans="2:7" ht="15">
      <c r="B74" s="50"/>
      <c r="C74" s="50"/>
      <c r="D74" s="50"/>
      <c r="E74" s="50"/>
      <c r="F74" s="50"/>
      <c r="G74" s="29"/>
    </row>
    <row r="75" spans="2:7" ht="15.75" thickBot="1">
      <c r="B75" s="50"/>
      <c r="C75" s="50"/>
      <c r="D75" s="50"/>
      <c r="E75" s="50"/>
      <c r="F75" s="50"/>
      <c r="G75" s="29"/>
    </row>
    <row r="76" spans="2:7" ht="27.75" customHeight="1" thickBot="1">
      <c r="B76" s="383" t="s">
        <v>116</v>
      </c>
      <c r="C76" s="384"/>
      <c r="D76" s="50"/>
      <c r="E76" s="50"/>
      <c r="F76" s="50"/>
      <c r="G76" s="29"/>
    </row>
    <row r="77" spans="2:7" ht="15">
      <c r="B77" s="78" t="s">
        <v>14</v>
      </c>
      <c r="C77" s="79">
        <v>18</v>
      </c>
      <c r="D77" s="50"/>
      <c r="E77" s="50"/>
      <c r="F77" s="50"/>
      <c r="G77" s="29"/>
    </row>
    <row r="78" spans="2:7" ht="15.75" thickBot="1">
      <c r="B78" s="80" t="s">
        <v>15</v>
      </c>
      <c r="C78" s="81">
        <v>2</v>
      </c>
      <c r="D78" s="50"/>
      <c r="E78" s="50"/>
      <c r="F78" s="50"/>
      <c r="G78" s="29"/>
    </row>
    <row r="79" spans="2:7" ht="15">
      <c r="B79" s="50"/>
      <c r="C79" s="50"/>
      <c r="D79" s="50"/>
      <c r="E79" s="50"/>
      <c r="F79" s="50"/>
      <c r="G79" s="29"/>
    </row>
    <row r="80" spans="2:7" ht="15">
      <c r="B80" s="50"/>
      <c r="C80" s="50"/>
      <c r="D80" s="50"/>
      <c r="E80" s="50"/>
      <c r="F80" s="50"/>
      <c r="G80" s="29"/>
    </row>
    <row r="81" spans="2:7" ht="15.75">
      <c r="B81" s="50"/>
      <c r="C81" s="50"/>
      <c r="D81" s="50"/>
      <c r="E81" s="50"/>
      <c r="F81" s="50"/>
      <c r="G81" s="51"/>
    </row>
    <row r="82" spans="2:7" ht="15.75">
      <c r="B82" s="50"/>
      <c r="C82" s="50"/>
      <c r="D82" s="50"/>
      <c r="E82" s="50"/>
      <c r="F82" s="50"/>
      <c r="G82" s="27"/>
    </row>
    <row r="83" spans="2:7" ht="15">
      <c r="B83" s="50"/>
      <c r="C83" s="50"/>
      <c r="D83" s="50"/>
      <c r="E83" s="50"/>
      <c r="F83" s="50"/>
      <c r="G83" s="29"/>
    </row>
    <row r="84" spans="2:7" ht="15.75">
      <c r="B84" s="50"/>
      <c r="C84" s="50"/>
      <c r="D84" s="50"/>
      <c r="E84" s="50"/>
      <c r="F84" s="50"/>
      <c r="G84" s="27"/>
    </row>
    <row r="85" spans="2:7" ht="15">
      <c r="B85" s="50"/>
      <c r="C85" s="50"/>
      <c r="D85" s="50"/>
      <c r="E85" s="50"/>
      <c r="F85" s="50"/>
      <c r="G85" s="29"/>
    </row>
    <row r="86" spans="2:7" ht="15">
      <c r="D86" s="50"/>
      <c r="E86" s="50"/>
      <c r="F86" s="50"/>
      <c r="G86" s="29"/>
    </row>
    <row r="87" spans="2:7" ht="15">
      <c r="D87" s="50"/>
      <c r="E87" s="50"/>
      <c r="F87" s="50"/>
      <c r="G87" s="29"/>
    </row>
    <row r="88" spans="2:7">
      <c r="D88" s="50"/>
      <c r="E88" s="50"/>
      <c r="F88" s="50"/>
      <c r="G88" s="31"/>
    </row>
    <row r="89" spans="2:7">
      <c r="D89" s="50"/>
      <c r="E89" s="50"/>
      <c r="F89" s="50"/>
      <c r="G89" s="31"/>
    </row>
    <row r="90" spans="2:7" ht="15.75">
      <c r="D90" s="50"/>
      <c r="E90" s="50"/>
      <c r="F90" s="50"/>
      <c r="G90" s="32"/>
    </row>
    <row r="91" spans="2:7">
      <c r="D91" s="50"/>
      <c r="E91" s="50"/>
      <c r="F91" s="50"/>
      <c r="G91" s="33"/>
    </row>
    <row r="92" spans="2:7" ht="15">
      <c r="D92" s="50"/>
      <c r="E92" s="50"/>
      <c r="F92" s="50"/>
      <c r="G92" s="34"/>
    </row>
    <row r="93" spans="2:7" ht="15">
      <c r="D93" s="50"/>
      <c r="E93" s="50"/>
      <c r="F93" s="50"/>
      <c r="G93" s="29"/>
    </row>
    <row r="94" spans="2:7" ht="15">
      <c r="G94" s="29"/>
    </row>
    <row r="95" spans="2:7" ht="15">
      <c r="G95" s="29"/>
    </row>
    <row r="96" spans="2:7" ht="15">
      <c r="G96" s="29"/>
    </row>
    <row r="97" spans="7:7" ht="15">
      <c r="G97" s="29"/>
    </row>
    <row r="98" spans="7:7" ht="15.75">
      <c r="G98" s="27"/>
    </row>
    <row r="99" spans="7:7" ht="15">
      <c r="G99" s="29"/>
    </row>
    <row r="100" spans="7:7" ht="15">
      <c r="G100" s="29"/>
    </row>
    <row r="101" spans="7:7" ht="15">
      <c r="G101" s="29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horizontalDpi="360" verticalDpi="360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>
  <dimension ref="B8:C62"/>
  <sheetViews>
    <sheetView showGridLines="0" topLeftCell="B40" workbookViewId="0">
      <selection activeCell="E46" sqref="E46"/>
    </sheetView>
  </sheetViews>
  <sheetFormatPr baseColWidth="10" defaultRowHeight="12.75"/>
  <cols>
    <col min="1" max="1" width="4.7109375" style="19" customWidth="1"/>
    <col min="2" max="2" width="67.28515625" style="19" customWidth="1"/>
    <col min="3" max="3" width="41.85546875" style="19" customWidth="1"/>
    <col min="4" max="256" width="11.42578125" style="19"/>
    <col min="257" max="257" width="4" style="19" customWidth="1"/>
    <col min="258" max="258" width="67.28515625" style="19" customWidth="1"/>
    <col min="259" max="259" width="43.85546875" style="19" customWidth="1"/>
    <col min="260" max="512" width="11.42578125" style="19"/>
    <col min="513" max="513" width="4" style="19" customWidth="1"/>
    <col min="514" max="514" width="67.28515625" style="19" customWidth="1"/>
    <col min="515" max="515" width="43.85546875" style="19" customWidth="1"/>
    <col min="516" max="768" width="11.42578125" style="19"/>
    <col min="769" max="769" width="4" style="19" customWidth="1"/>
    <col min="770" max="770" width="67.28515625" style="19" customWidth="1"/>
    <col min="771" max="771" width="43.85546875" style="19" customWidth="1"/>
    <col min="772" max="1024" width="11.42578125" style="19"/>
    <col min="1025" max="1025" width="4" style="19" customWidth="1"/>
    <col min="1026" max="1026" width="67.28515625" style="19" customWidth="1"/>
    <col min="1027" max="1027" width="43.85546875" style="19" customWidth="1"/>
    <col min="1028" max="1280" width="11.42578125" style="19"/>
    <col min="1281" max="1281" width="4" style="19" customWidth="1"/>
    <col min="1282" max="1282" width="67.28515625" style="19" customWidth="1"/>
    <col min="1283" max="1283" width="43.85546875" style="19" customWidth="1"/>
    <col min="1284" max="1536" width="11.42578125" style="19"/>
    <col min="1537" max="1537" width="4" style="19" customWidth="1"/>
    <col min="1538" max="1538" width="67.28515625" style="19" customWidth="1"/>
    <col min="1539" max="1539" width="43.85546875" style="19" customWidth="1"/>
    <col min="1540" max="1792" width="11.42578125" style="19"/>
    <col min="1793" max="1793" width="4" style="19" customWidth="1"/>
    <col min="1794" max="1794" width="67.28515625" style="19" customWidth="1"/>
    <col min="1795" max="1795" width="43.85546875" style="19" customWidth="1"/>
    <col min="1796" max="2048" width="11.42578125" style="19"/>
    <col min="2049" max="2049" width="4" style="19" customWidth="1"/>
    <col min="2050" max="2050" width="67.28515625" style="19" customWidth="1"/>
    <col min="2051" max="2051" width="43.85546875" style="19" customWidth="1"/>
    <col min="2052" max="2304" width="11.42578125" style="19"/>
    <col min="2305" max="2305" width="4" style="19" customWidth="1"/>
    <col min="2306" max="2306" width="67.28515625" style="19" customWidth="1"/>
    <col min="2307" max="2307" width="43.85546875" style="19" customWidth="1"/>
    <col min="2308" max="2560" width="11.42578125" style="19"/>
    <col min="2561" max="2561" width="4" style="19" customWidth="1"/>
    <col min="2562" max="2562" width="67.28515625" style="19" customWidth="1"/>
    <col min="2563" max="2563" width="43.85546875" style="19" customWidth="1"/>
    <col min="2564" max="2816" width="11.42578125" style="19"/>
    <col min="2817" max="2817" width="4" style="19" customWidth="1"/>
    <col min="2818" max="2818" width="67.28515625" style="19" customWidth="1"/>
    <col min="2819" max="2819" width="43.85546875" style="19" customWidth="1"/>
    <col min="2820" max="3072" width="11.42578125" style="19"/>
    <col min="3073" max="3073" width="4" style="19" customWidth="1"/>
    <col min="3074" max="3074" width="67.28515625" style="19" customWidth="1"/>
    <col min="3075" max="3075" width="43.85546875" style="19" customWidth="1"/>
    <col min="3076" max="3328" width="11.42578125" style="19"/>
    <col min="3329" max="3329" width="4" style="19" customWidth="1"/>
    <col min="3330" max="3330" width="67.28515625" style="19" customWidth="1"/>
    <col min="3331" max="3331" width="43.85546875" style="19" customWidth="1"/>
    <col min="3332" max="3584" width="11.42578125" style="19"/>
    <col min="3585" max="3585" width="4" style="19" customWidth="1"/>
    <col min="3586" max="3586" width="67.28515625" style="19" customWidth="1"/>
    <col min="3587" max="3587" width="43.85546875" style="19" customWidth="1"/>
    <col min="3588" max="3840" width="11.42578125" style="19"/>
    <col min="3841" max="3841" width="4" style="19" customWidth="1"/>
    <col min="3842" max="3842" width="67.28515625" style="19" customWidth="1"/>
    <col min="3843" max="3843" width="43.85546875" style="19" customWidth="1"/>
    <col min="3844" max="4096" width="11.42578125" style="19"/>
    <col min="4097" max="4097" width="4" style="19" customWidth="1"/>
    <col min="4098" max="4098" width="67.28515625" style="19" customWidth="1"/>
    <col min="4099" max="4099" width="43.85546875" style="19" customWidth="1"/>
    <col min="4100" max="4352" width="11.42578125" style="19"/>
    <col min="4353" max="4353" width="4" style="19" customWidth="1"/>
    <col min="4354" max="4354" width="67.28515625" style="19" customWidth="1"/>
    <col min="4355" max="4355" width="43.85546875" style="19" customWidth="1"/>
    <col min="4356" max="4608" width="11.42578125" style="19"/>
    <col min="4609" max="4609" width="4" style="19" customWidth="1"/>
    <col min="4610" max="4610" width="67.28515625" style="19" customWidth="1"/>
    <col min="4611" max="4611" width="43.85546875" style="19" customWidth="1"/>
    <col min="4612" max="4864" width="11.42578125" style="19"/>
    <col min="4865" max="4865" width="4" style="19" customWidth="1"/>
    <col min="4866" max="4866" width="67.28515625" style="19" customWidth="1"/>
    <col min="4867" max="4867" width="43.85546875" style="19" customWidth="1"/>
    <col min="4868" max="5120" width="11.42578125" style="19"/>
    <col min="5121" max="5121" width="4" style="19" customWidth="1"/>
    <col min="5122" max="5122" width="67.28515625" style="19" customWidth="1"/>
    <col min="5123" max="5123" width="43.85546875" style="19" customWidth="1"/>
    <col min="5124" max="5376" width="11.42578125" style="19"/>
    <col min="5377" max="5377" width="4" style="19" customWidth="1"/>
    <col min="5378" max="5378" width="67.28515625" style="19" customWidth="1"/>
    <col min="5379" max="5379" width="43.85546875" style="19" customWidth="1"/>
    <col min="5380" max="5632" width="11.42578125" style="19"/>
    <col min="5633" max="5633" width="4" style="19" customWidth="1"/>
    <col min="5634" max="5634" width="67.28515625" style="19" customWidth="1"/>
    <col min="5635" max="5635" width="43.85546875" style="19" customWidth="1"/>
    <col min="5636" max="5888" width="11.42578125" style="19"/>
    <col min="5889" max="5889" width="4" style="19" customWidth="1"/>
    <col min="5890" max="5890" width="67.28515625" style="19" customWidth="1"/>
    <col min="5891" max="5891" width="43.85546875" style="19" customWidth="1"/>
    <col min="5892" max="6144" width="11.42578125" style="19"/>
    <col min="6145" max="6145" width="4" style="19" customWidth="1"/>
    <col min="6146" max="6146" width="67.28515625" style="19" customWidth="1"/>
    <col min="6147" max="6147" width="43.85546875" style="19" customWidth="1"/>
    <col min="6148" max="6400" width="11.42578125" style="19"/>
    <col min="6401" max="6401" width="4" style="19" customWidth="1"/>
    <col min="6402" max="6402" width="67.28515625" style="19" customWidth="1"/>
    <col min="6403" max="6403" width="43.85546875" style="19" customWidth="1"/>
    <col min="6404" max="6656" width="11.42578125" style="19"/>
    <col min="6657" max="6657" width="4" style="19" customWidth="1"/>
    <col min="6658" max="6658" width="67.28515625" style="19" customWidth="1"/>
    <col min="6659" max="6659" width="43.85546875" style="19" customWidth="1"/>
    <col min="6660" max="6912" width="11.42578125" style="19"/>
    <col min="6913" max="6913" width="4" style="19" customWidth="1"/>
    <col min="6914" max="6914" width="67.28515625" style="19" customWidth="1"/>
    <col min="6915" max="6915" width="43.85546875" style="19" customWidth="1"/>
    <col min="6916" max="7168" width="11.42578125" style="19"/>
    <col min="7169" max="7169" width="4" style="19" customWidth="1"/>
    <col min="7170" max="7170" width="67.28515625" style="19" customWidth="1"/>
    <col min="7171" max="7171" width="43.85546875" style="19" customWidth="1"/>
    <col min="7172" max="7424" width="11.42578125" style="19"/>
    <col min="7425" max="7425" width="4" style="19" customWidth="1"/>
    <col min="7426" max="7426" width="67.28515625" style="19" customWidth="1"/>
    <col min="7427" max="7427" width="43.85546875" style="19" customWidth="1"/>
    <col min="7428" max="7680" width="11.42578125" style="19"/>
    <col min="7681" max="7681" width="4" style="19" customWidth="1"/>
    <col min="7682" max="7682" width="67.28515625" style="19" customWidth="1"/>
    <col min="7683" max="7683" width="43.85546875" style="19" customWidth="1"/>
    <col min="7684" max="7936" width="11.42578125" style="19"/>
    <col min="7937" max="7937" width="4" style="19" customWidth="1"/>
    <col min="7938" max="7938" width="67.28515625" style="19" customWidth="1"/>
    <col min="7939" max="7939" width="43.85546875" style="19" customWidth="1"/>
    <col min="7940" max="8192" width="11.42578125" style="19"/>
    <col min="8193" max="8193" width="4" style="19" customWidth="1"/>
    <col min="8194" max="8194" width="67.28515625" style="19" customWidth="1"/>
    <col min="8195" max="8195" width="43.85546875" style="19" customWidth="1"/>
    <col min="8196" max="8448" width="11.42578125" style="19"/>
    <col min="8449" max="8449" width="4" style="19" customWidth="1"/>
    <col min="8450" max="8450" width="67.28515625" style="19" customWidth="1"/>
    <col min="8451" max="8451" width="43.85546875" style="19" customWidth="1"/>
    <col min="8452" max="8704" width="11.42578125" style="19"/>
    <col min="8705" max="8705" width="4" style="19" customWidth="1"/>
    <col min="8706" max="8706" width="67.28515625" style="19" customWidth="1"/>
    <col min="8707" max="8707" width="43.85546875" style="19" customWidth="1"/>
    <col min="8708" max="8960" width="11.42578125" style="19"/>
    <col min="8961" max="8961" width="4" style="19" customWidth="1"/>
    <col min="8962" max="8962" width="67.28515625" style="19" customWidth="1"/>
    <col min="8963" max="8963" width="43.85546875" style="19" customWidth="1"/>
    <col min="8964" max="9216" width="11.42578125" style="19"/>
    <col min="9217" max="9217" width="4" style="19" customWidth="1"/>
    <col min="9218" max="9218" width="67.28515625" style="19" customWidth="1"/>
    <col min="9219" max="9219" width="43.85546875" style="19" customWidth="1"/>
    <col min="9220" max="9472" width="11.42578125" style="19"/>
    <col min="9473" max="9473" width="4" style="19" customWidth="1"/>
    <col min="9474" max="9474" width="67.28515625" style="19" customWidth="1"/>
    <col min="9475" max="9475" width="43.85546875" style="19" customWidth="1"/>
    <col min="9476" max="9728" width="11.42578125" style="19"/>
    <col min="9729" max="9729" width="4" style="19" customWidth="1"/>
    <col min="9730" max="9730" width="67.28515625" style="19" customWidth="1"/>
    <col min="9731" max="9731" width="43.85546875" style="19" customWidth="1"/>
    <col min="9732" max="9984" width="11.42578125" style="19"/>
    <col min="9985" max="9985" width="4" style="19" customWidth="1"/>
    <col min="9986" max="9986" width="67.28515625" style="19" customWidth="1"/>
    <col min="9987" max="9987" width="43.85546875" style="19" customWidth="1"/>
    <col min="9988" max="10240" width="11.42578125" style="19"/>
    <col min="10241" max="10241" width="4" style="19" customWidth="1"/>
    <col min="10242" max="10242" width="67.28515625" style="19" customWidth="1"/>
    <col min="10243" max="10243" width="43.85546875" style="19" customWidth="1"/>
    <col min="10244" max="10496" width="11.42578125" style="19"/>
    <col min="10497" max="10497" width="4" style="19" customWidth="1"/>
    <col min="10498" max="10498" width="67.28515625" style="19" customWidth="1"/>
    <col min="10499" max="10499" width="43.85546875" style="19" customWidth="1"/>
    <col min="10500" max="10752" width="11.42578125" style="19"/>
    <col min="10753" max="10753" width="4" style="19" customWidth="1"/>
    <col min="10754" max="10754" width="67.28515625" style="19" customWidth="1"/>
    <col min="10755" max="10755" width="43.85546875" style="19" customWidth="1"/>
    <col min="10756" max="11008" width="11.42578125" style="19"/>
    <col min="11009" max="11009" width="4" style="19" customWidth="1"/>
    <col min="11010" max="11010" width="67.28515625" style="19" customWidth="1"/>
    <col min="11011" max="11011" width="43.85546875" style="19" customWidth="1"/>
    <col min="11012" max="11264" width="11.42578125" style="19"/>
    <col min="11265" max="11265" width="4" style="19" customWidth="1"/>
    <col min="11266" max="11266" width="67.28515625" style="19" customWidth="1"/>
    <col min="11267" max="11267" width="43.85546875" style="19" customWidth="1"/>
    <col min="11268" max="11520" width="11.42578125" style="19"/>
    <col min="11521" max="11521" width="4" style="19" customWidth="1"/>
    <col min="11522" max="11522" width="67.28515625" style="19" customWidth="1"/>
    <col min="11523" max="11523" width="43.85546875" style="19" customWidth="1"/>
    <col min="11524" max="11776" width="11.42578125" style="19"/>
    <col min="11777" max="11777" width="4" style="19" customWidth="1"/>
    <col min="11778" max="11778" width="67.28515625" style="19" customWidth="1"/>
    <col min="11779" max="11779" width="43.85546875" style="19" customWidth="1"/>
    <col min="11780" max="12032" width="11.42578125" style="19"/>
    <col min="12033" max="12033" width="4" style="19" customWidth="1"/>
    <col min="12034" max="12034" width="67.28515625" style="19" customWidth="1"/>
    <col min="12035" max="12035" width="43.85546875" style="19" customWidth="1"/>
    <col min="12036" max="12288" width="11.42578125" style="19"/>
    <col min="12289" max="12289" width="4" style="19" customWidth="1"/>
    <col min="12290" max="12290" width="67.28515625" style="19" customWidth="1"/>
    <col min="12291" max="12291" width="43.85546875" style="19" customWidth="1"/>
    <col min="12292" max="12544" width="11.42578125" style="19"/>
    <col min="12545" max="12545" width="4" style="19" customWidth="1"/>
    <col min="12546" max="12546" width="67.28515625" style="19" customWidth="1"/>
    <col min="12547" max="12547" width="43.85546875" style="19" customWidth="1"/>
    <col min="12548" max="12800" width="11.42578125" style="19"/>
    <col min="12801" max="12801" width="4" style="19" customWidth="1"/>
    <col min="12802" max="12802" width="67.28515625" style="19" customWidth="1"/>
    <col min="12803" max="12803" width="43.85546875" style="19" customWidth="1"/>
    <col min="12804" max="13056" width="11.42578125" style="19"/>
    <col min="13057" max="13057" width="4" style="19" customWidth="1"/>
    <col min="13058" max="13058" width="67.28515625" style="19" customWidth="1"/>
    <col min="13059" max="13059" width="43.85546875" style="19" customWidth="1"/>
    <col min="13060" max="13312" width="11.42578125" style="19"/>
    <col min="13313" max="13313" width="4" style="19" customWidth="1"/>
    <col min="13314" max="13314" width="67.28515625" style="19" customWidth="1"/>
    <col min="13315" max="13315" width="43.85546875" style="19" customWidth="1"/>
    <col min="13316" max="13568" width="11.42578125" style="19"/>
    <col min="13569" max="13569" width="4" style="19" customWidth="1"/>
    <col min="13570" max="13570" width="67.28515625" style="19" customWidth="1"/>
    <col min="13571" max="13571" width="43.85546875" style="19" customWidth="1"/>
    <col min="13572" max="13824" width="11.42578125" style="19"/>
    <col min="13825" max="13825" width="4" style="19" customWidth="1"/>
    <col min="13826" max="13826" width="67.28515625" style="19" customWidth="1"/>
    <col min="13827" max="13827" width="43.85546875" style="19" customWidth="1"/>
    <col min="13828" max="14080" width="11.42578125" style="19"/>
    <col min="14081" max="14081" width="4" style="19" customWidth="1"/>
    <col min="14082" max="14082" width="67.28515625" style="19" customWidth="1"/>
    <col min="14083" max="14083" width="43.85546875" style="19" customWidth="1"/>
    <col min="14084" max="14336" width="11.42578125" style="19"/>
    <col min="14337" max="14337" width="4" style="19" customWidth="1"/>
    <col min="14338" max="14338" width="67.28515625" style="19" customWidth="1"/>
    <col min="14339" max="14339" width="43.85546875" style="19" customWidth="1"/>
    <col min="14340" max="14592" width="11.42578125" style="19"/>
    <col min="14593" max="14593" width="4" style="19" customWidth="1"/>
    <col min="14594" max="14594" width="67.28515625" style="19" customWidth="1"/>
    <col min="14595" max="14595" width="43.85546875" style="19" customWidth="1"/>
    <col min="14596" max="14848" width="11.42578125" style="19"/>
    <col min="14849" max="14849" width="4" style="19" customWidth="1"/>
    <col min="14850" max="14850" width="67.28515625" style="19" customWidth="1"/>
    <col min="14851" max="14851" width="43.85546875" style="19" customWidth="1"/>
    <col min="14852" max="15104" width="11.42578125" style="19"/>
    <col min="15105" max="15105" width="4" style="19" customWidth="1"/>
    <col min="15106" max="15106" width="67.28515625" style="19" customWidth="1"/>
    <col min="15107" max="15107" width="43.85546875" style="19" customWidth="1"/>
    <col min="15108" max="15360" width="11.42578125" style="19"/>
    <col min="15361" max="15361" width="4" style="19" customWidth="1"/>
    <col min="15362" max="15362" width="67.28515625" style="19" customWidth="1"/>
    <col min="15363" max="15363" width="43.85546875" style="19" customWidth="1"/>
    <col min="15364" max="15616" width="11.42578125" style="19"/>
    <col min="15617" max="15617" width="4" style="19" customWidth="1"/>
    <col min="15618" max="15618" width="67.28515625" style="19" customWidth="1"/>
    <col min="15619" max="15619" width="43.85546875" style="19" customWidth="1"/>
    <col min="15620" max="15872" width="11.42578125" style="19"/>
    <col min="15873" max="15873" width="4" style="19" customWidth="1"/>
    <col min="15874" max="15874" width="67.28515625" style="19" customWidth="1"/>
    <col min="15875" max="15875" width="43.85546875" style="19" customWidth="1"/>
    <col min="15876" max="16128" width="11.42578125" style="19"/>
    <col min="16129" max="16129" width="4" style="19" customWidth="1"/>
    <col min="16130" max="16130" width="67.28515625" style="19" customWidth="1"/>
    <col min="16131" max="16131" width="43.85546875" style="19" customWidth="1"/>
    <col min="16132" max="16384" width="11.42578125" style="19"/>
  </cols>
  <sheetData>
    <row r="8" spans="2:3" ht="1.5" customHeight="1"/>
    <row r="9" spans="2:3" ht="9" customHeight="1" thickBot="1"/>
    <row r="10" spans="2:3" ht="33.75" customHeight="1" thickBot="1">
      <c r="B10" s="379" t="s">
        <v>174</v>
      </c>
      <c r="C10" s="381"/>
    </row>
    <row r="11" spans="2:3" ht="3" customHeight="1">
      <c r="B11" s="226"/>
      <c r="C11" s="227"/>
    </row>
    <row r="12" spans="2:3" ht="36" customHeight="1">
      <c r="B12" s="230" t="s">
        <v>90</v>
      </c>
      <c r="C12" s="231" t="s">
        <v>91</v>
      </c>
    </row>
    <row r="13" spans="2:3" ht="27.95" customHeight="1">
      <c r="B13" s="53" t="s">
        <v>92</v>
      </c>
      <c r="C13" s="54">
        <v>509</v>
      </c>
    </row>
    <row r="14" spans="2:3" ht="27.95" customHeight="1">
      <c r="B14" s="53" t="s">
        <v>93</v>
      </c>
      <c r="C14" s="54">
        <v>413</v>
      </c>
    </row>
    <row r="15" spans="2:3" ht="27.95" customHeight="1">
      <c r="B15" s="53" t="s">
        <v>94</v>
      </c>
      <c r="C15" s="54">
        <v>435</v>
      </c>
    </row>
    <row r="16" spans="2:3" ht="27.95" customHeight="1">
      <c r="B16" s="53" t="s">
        <v>95</v>
      </c>
      <c r="C16" s="54">
        <v>1</v>
      </c>
    </row>
    <row r="17" spans="2:3" ht="27.95" customHeight="1">
      <c r="B17" s="53" t="s">
        <v>96</v>
      </c>
      <c r="C17" s="54">
        <v>133</v>
      </c>
    </row>
    <row r="18" spans="2:3" ht="27.95" customHeight="1" thickBot="1">
      <c r="B18" s="55" t="s">
        <v>97</v>
      </c>
      <c r="C18" s="56">
        <v>41</v>
      </c>
    </row>
    <row r="19" spans="2:3" ht="4.5" customHeight="1" thickBot="1">
      <c r="B19" s="326"/>
      <c r="C19" s="327"/>
    </row>
    <row r="20" spans="2:3" ht="33.75" customHeight="1" thickBot="1">
      <c r="B20" s="228" t="s">
        <v>110</v>
      </c>
      <c r="C20" s="229" t="s">
        <v>175</v>
      </c>
    </row>
    <row r="21" spans="2:3" ht="3.75" customHeight="1" thickBot="1">
      <c r="B21" s="328"/>
      <c r="C21" s="329"/>
    </row>
    <row r="22" spans="2:3" ht="27.95" customHeight="1">
      <c r="B22" s="57" t="s">
        <v>98</v>
      </c>
      <c r="C22" s="58" t="s">
        <v>91</v>
      </c>
    </row>
    <row r="23" spans="2:3" ht="27.95" customHeight="1">
      <c r="B23" s="53" t="s">
        <v>99</v>
      </c>
      <c r="C23" s="59">
        <v>625</v>
      </c>
    </row>
    <row r="24" spans="2:3" ht="27.95" customHeight="1">
      <c r="B24" s="53" t="s">
        <v>100</v>
      </c>
      <c r="C24" s="59">
        <v>6</v>
      </c>
    </row>
    <row r="25" spans="2:3" ht="27.95" customHeight="1">
      <c r="B25" s="68" t="s">
        <v>101</v>
      </c>
      <c r="C25" s="70">
        <v>37</v>
      </c>
    </row>
    <row r="26" spans="2:3" ht="27.95" customHeight="1">
      <c r="B26" s="69" t="s">
        <v>102</v>
      </c>
      <c r="C26" s="71">
        <v>0</v>
      </c>
    </row>
    <row r="27" spans="2:3" ht="27.95" customHeight="1">
      <c r="B27" s="69" t="s">
        <v>103</v>
      </c>
      <c r="C27" s="71">
        <v>8</v>
      </c>
    </row>
    <row r="28" spans="2:3" ht="27.95" customHeight="1">
      <c r="B28" s="69" t="s">
        <v>104</v>
      </c>
      <c r="C28" s="71">
        <v>1</v>
      </c>
    </row>
    <row r="29" spans="2:3" ht="27.95" customHeight="1">
      <c r="B29" s="69" t="s">
        <v>160</v>
      </c>
      <c r="C29" s="71">
        <v>0</v>
      </c>
    </row>
    <row r="30" spans="2:3" ht="32.25" customHeight="1" thickBot="1">
      <c r="B30" s="72"/>
      <c r="C30" s="73"/>
    </row>
    <row r="31" spans="2:3" ht="10.5" customHeight="1" thickBot="1">
      <c r="B31" s="330"/>
      <c r="C31" s="331"/>
    </row>
    <row r="32" spans="2:3" ht="22.5" customHeight="1" thickBot="1">
      <c r="B32" s="60" t="s">
        <v>126</v>
      </c>
      <c r="C32" s="61">
        <f>C23+C25+C27+C28+C29+C24+C26</f>
        <v>677</v>
      </c>
    </row>
    <row r="33" spans="2:3" ht="17.25" customHeight="1" thickBot="1">
      <c r="B33" s="332"/>
      <c r="C33" s="333"/>
    </row>
    <row r="34" spans="2:3" ht="25.5" customHeight="1" thickBot="1">
      <c r="B34" s="66" t="s">
        <v>109</v>
      </c>
      <c r="C34" s="65" t="s">
        <v>175</v>
      </c>
    </row>
    <row r="35" spans="2:3" ht="15.75" customHeight="1" thickBot="1">
      <c r="B35" s="334"/>
      <c r="C35" s="329"/>
    </row>
    <row r="36" spans="2:3" ht="19.5" customHeight="1">
      <c r="B36" s="57" t="s">
        <v>105</v>
      </c>
      <c r="C36" s="64" t="s">
        <v>17</v>
      </c>
    </row>
    <row r="37" spans="2:3" ht="27.95" customHeight="1">
      <c r="B37" s="53" t="s">
        <v>106</v>
      </c>
      <c r="C37" s="54">
        <v>120</v>
      </c>
    </row>
    <row r="38" spans="2:3" ht="25.5" customHeight="1">
      <c r="B38" s="53" t="s">
        <v>107</v>
      </c>
      <c r="C38" s="54">
        <v>148</v>
      </c>
    </row>
    <row r="39" spans="2:3" ht="24.75" customHeight="1" thickBot="1">
      <c r="B39" s="55" t="s">
        <v>108</v>
      </c>
      <c r="C39" s="56">
        <v>67</v>
      </c>
    </row>
    <row r="40" spans="2:3" ht="12.75" customHeight="1" thickBot="1">
      <c r="B40" s="330"/>
      <c r="C40" s="331"/>
    </row>
    <row r="41" spans="2:3" ht="30" customHeight="1" thickBot="1">
      <c r="B41" s="60" t="s">
        <v>5</v>
      </c>
      <c r="C41" s="335">
        <f>SUM(C37:C40)</f>
        <v>335</v>
      </c>
    </row>
    <row r="42" spans="2:3" ht="27.95" customHeight="1">
      <c r="B42" s="22"/>
      <c r="C42" s="23"/>
    </row>
    <row r="43" spans="2:3" ht="27.95" customHeight="1">
      <c r="B43" s="25"/>
      <c r="C43" s="24"/>
    </row>
    <row r="44" spans="2:3" ht="27.95" customHeight="1">
      <c r="B44" s="26"/>
      <c r="C44" s="26"/>
    </row>
    <row r="45" spans="2:3" ht="27.95" customHeight="1">
      <c r="B45" s="28"/>
      <c r="C45" s="29"/>
    </row>
    <row r="46" spans="2:3" ht="30.95" customHeight="1">
      <c r="B46" s="28"/>
      <c r="C46" s="29"/>
    </row>
    <row r="47" spans="2:3" ht="30.95" customHeight="1">
      <c r="B47" s="30"/>
      <c r="C47" s="29"/>
    </row>
    <row r="48" spans="2:3" ht="30.95" customHeight="1">
      <c r="B48" s="31"/>
      <c r="C48" s="31"/>
    </row>
    <row r="49" spans="2:3" ht="30.95" customHeight="1">
      <c r="B49" s="31"/>
      <c r="C49" s="31"/>
    </row>
    <row r="50" spans="2:3" ht="30.95" customHeight="1">
      <c r="B50" s="32"/>
      <c r="C50" s="32"/>
    </row>
    <row r="51" spans="2:3" ht="30.95" customHeight="1">
      <c r="B51" s="33"/>
      <c r="C51" s="33"/>
    </row>
    <row r="52" spans="2:3" ht="30.95" customHeight="1">
      <c r="B52" s="34"/>
      <c r="C52" s="34"/>
    </row>
    <row r="53" spans="2:3" ht="30.95" customHeight="1">
      <c r="B53" s="28"/>
      <c r="C53" s="29"/>
    </row>
    <row r="54" spans="2:3" ht="30.95" customHeight="1">
      <c r="B54" s="28"/>
      <c r="C54" s="29"/>
    </row>
    <row r="55" spans="2:3" ht="30.95" customHeight="1">
      <c r="B55" s="28"/>
      <c r="C55" s="29"/>
    </row>
    <row r="56" spans="2:3" ht="30.95" customHeight="1">
      <c r="B56" s="28"/>
      <c r="C56" s="29"/>
    </row>
    <row r="57" spans="2:3" ht="30.95" customHeight="1">
      <c r="B57" s="28"/>
      <c r="C57" s="29"/>
    </row>
    <row r="58" spans="2:3" ht="30.95" customHeight="1">
      <c r="B58" s="35"/>
      <c r="C58" s="27"/>
    </row>
    <row r="59" spans="2:3" ht="30.95" customHeight="1">
      <c r="B59" s="28"/>
      <c r="C59" s="29"/>
    </row>
    <row r="60" spans="2:3" ht="30.95" customHeight="1">
      <c r="B60" s="28"/>
      <c r="C60" s="29"/>
    </row>
    <row r="61" spans="2:3" ht="30.95" customHeight="1">
      <c r="B61" s="30"/>
      <c r="C61" s="29"/>
    </row>
    <row r="62" spans="2:3" ht="30.95" customHeight="1"/>
  </sheetData>
  <mergeCells count="1">
    <mergeCell ref="B10:C10"/>
  </mergeCells>
  <printOptions horizontalCentered="1"/>
  <pageMargins left="0.46" right="0" top="0.32" bottom="0" header="0.18" footer="0"/>
  <pageSetup scale="78" orientation="portrait" horizontalDpi="360" verticalDpi="360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B9:P30"/>
  <sheetViews>
    <sheetView showGridLines="0" view="pageLayout" topLeftCell="A10" zoomScale="75" zoomScaleNormal="50" zoomScaleSheetLayoutView="75" zoomScalePageLayoutView="75" workbookViewId="0">
      <selection activeCell="L31" sqref="L31"/>
    </sheetView>
  </sheetViews>
  <sheetFormatPr baseColWidth="10" defaultRowHeight="15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>
      <c r="B9" s="374" t="s">
        <v>167</v>
      </c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97"/>
    </row>
    <row r="11" spans="2:16">
      <c r="B11" s="5"/>
      <c r="C11" s="5"/>
    </row>
    <row r="12" spans="2:16" ht="36" customHeight="1">
      <c r="B12" s="16" t="s">
        <v>0</v>
      </c>
      <c r="C12" s="239" t="s">
        <v>35</v>
      </c>
      <c r="E12" s="145">
        <v>100</v>
      </c>
    </row>
    <row r="13" spans="2:16" ht="36" customHeight="1">
      <c r="B13" s="336" t="s">
        <v>161</v>
      </c>
      <c r="C13" s="337">
        <v>301</v>
      </c>
    </row>
    <row r="14" spans="2:16" ht="30.95" customHeight="1">
      <c r="B14" s="338" t="s">
        <v>176</v>
      </c>
      <c r="C14" s="339">
        <v>290</v>
      </c>
    </row>
    <row r="15" spans="2:16" ht="12.75" customHeight="1" thickBot="1">
      <c r="B15" s="340"/>
      <c r="C15" s="337"/>
      <c r="D15" s="7"/>
    </row>
    <row r="16" spans="2:16" ht="60" customHeight="1" thickTop="1">
      <c r="B16" s="341" t="s">
        <v>23</v>
      </c>
      <c r="C16" s="342">
        <f>(C14*E12/C13)-100</f>
        <v>-3.6544850498338803</v>
      </c>
    </row>
    <row r="25" spans="2:3" ht="15.75" thickBot="1"/>
    <row r="26" spans="2:3">
      <c r="B26" s="116" t="s">
        <v>130</v>
      </c>
      <c r="C26" s="130">
        <v>125</v>
      </c>
    </row>
    <row r="27" spans="2:3">
      <c r="B27" s="117" t="s">
        <v>162</v>
      </c>
      <c r="C27" s="131">
        <v>163</v>
      </c>
    </row>
    <row r="28" spans="2:3">
      <c r="B28" s="117" t="s">
        <v>131</v>
      </c>
      <c r="C28" s="131"/>
    </row>
    <row r="29" spans="2:3" ht="15.75" thickBot="1">
      <c r="B29" s="118" t="s">
        <v>156</v>
      </c>
      <c r="C29" s="132">
        <v>2</v>
      </c>
    </row>
    <row r="30" spans="2:3">
      <c r="C30" s="9">
        <f>SUM(C26:C29)</f>
        <v>290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60" verticalDpi="36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CONSIG. M.P.</vt:lpstr>
      <vt:lpstr>DETENIDOS</vt:lpstr>
      <vt:lpstr>AREA MEDICA</vt:lpstr>
      <vt:lpstr>JUZGADOS</vt:lpstr>
      <vt:lpstr>JUZG COLEGIADO</vt:lpstr>
      <vt:lpstr>JUZG MENORES</vt:lpstr>
      <vt:lpstr>CRUCEROS MAY  INCIDENCIA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P.G.J.E.</cp:lastModifiedBy>
  <cp:lastPrinted>2019-03-05T02:53:57Z</cp:lastPrinted>
  <dcterms:created xsi:type="dcterms:W3CDTF">2014-01-30T18:25:03Z</dcterms:created>
  <dcterms:modified xsi:type="dcterms:W3CDTF">2019-03-25T17:17:07Z</dcterms:modified>
</cp:coreProperties>
</file>